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it\sphinx\tkProg\source\electrical\"/>
    </mc:Choice>
  </mc:AlternateContent>
  <xr:revisionPtr revIDLastSave="0" documentId="13_ncr:1_{87C788C9-8A41-4B28-9637-3ABA73847AFA}" xr6:coauthVersionLast="47" xr6:coauthVersionMax="47" xr10:uidLastSave="{00000000-0000-0000-0000-000000000000}"/>
  <bookViews>
    <workbookView xWindow="720" yWindow="1764" windowWidth="23040" windowHeight="15144" xr2:uid="{00000000-000D-0000-FFFF-FFFF00000000}"/>
  </bookViews>
  <sheets>
    <sheet name="source" sheetId="1" r:id="rId1"/>
    <sheet name="analyzed_wide" sheetId="2" r:id="rId2"/>
    <sheet name="analyzed_long" sheetId="3" r:id="rId3"/>
    <sheet name="README_Hall" sheetId="4" r:id="rId4"/>
  </sheets>
  <definedNames>
    <definedName name="_xlnm._FilterDatabase" localSheetId="2" hidden="1">analyzed_long!$A$1:$N$10</definedName>
    <definedName name="_xlnm._FilterDatabase" localSheetId="1" hidden="1">analyzed_wide!$A$1:$AI$4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" i="1" l="1"/>
  <c r="K3" i="1"/>
  <c r="F3" i="1"/>
  <c r="P2" i="1"/>
  <c r="K2" i="1"/>
  <c r="F2" i="1"/>
  <c r="H3" i="1" l="1"/>
  <c r="I3" i="1" s="1"/>
  <c r="G3" i="1"/>
  <c r="H2" i="1"/>
  <c r="I2" i="1" s="1"/>
  <c r="G2" i="1"/>
</calcChain>
</file>

<file path=xl/sharedStrings.xml><?xml version="1.0" encoding="utf-8"?>
<sst xmlns="http://schemas.openxmlformats.org/spreadsheetml/2006/main" count="113" uniqueCount="93">
  <si>
    <t>T[K]</t>
  </si>
  <si>
    <t>d_sub[mm]</t>
  </si>
  <si>
    <t>d_film[um]</t>
  </si>
  <si>
    <t>G_sub[S/sq]</t>
  </si>
  <si>
    <t>RH_sub[cm3/C]</t>
  </si>
  <si>
    <t>RH,sub,sheet[cm2/C]</t>
  </si>
  <si>
    <t>mucal</t>
  </si>
  <si>
    <t>ncal,sheet</t>
  </si>
  <si>
    <t>ncal</t>
  </si>
  <si>
    <t>G_tot[S/sq]</t>
  </si>
  <si>
    <t>G_film[S/sq]</t>
  </si>
  <si>
    <t>I_total[A]</t>
  </si>
  <si>
    <t>B_total[Tesla]</t>
  </si>
  <si>
    <t>VH_total[V]</t>
  </si>
  <si>
    <t>RH_total[cm3/C]</t>
  </si>
  <si>
    <t>Rhtot,sheet[cm2/C]</t>
  </si>
  <si>
    <t>Two-layer Hall analysis - wide format</t>
  </si>
  <si>
    <t>source_sheet</t>
  </si>
  <si>
    <t>source_row</t>
  </si>
  <si>
    <t>T_K</t>
  </si>
  <si>
    <t>d_sub_cm</t>
  </si>
  <si>
    <t>d_film_cm</t>
  </si>
  <si>
    <t>d_sub_mm</t>
  </si>
  <si>
    <t>d_film_um</t>
  </si>
  <si>
    <t>I_total_A</t>
  </si>
  <si>
    <t>B_total_T</t>
  </si>
  <si>
    <t>VH_total_V</t>
  </si>
  <si>
    <t>warning</t>
  </si>
  <si>
    <t>sub_G_sheet_S_per_sq</t>
  </si>
  <si>
    <t>sub_sigma_S_per_cm</t>
  </si>
  <si>
    <t>sub_RH_volume_cm3_per_C</t>
  </si>
  <si>
    <t>sub_RH_sheet_cm2_per_C</t>
  </si>
  <si>
    <t>sub_mu_H_avg_cm2_per_Vs</t>
  </si>
  <si>
    <t>sub_n_sheet_cm_minus2</t>
  </si>
  <si>
    <t>sub_n_volume_cm_minus3</t>
  </si>
  <si>
    <t>tot_G_sheet_S_per_sq</t>
  </si>
  <si>
    <t>tot_sigma_S_per_cm</t>
  </si>
  <si>
    <t>tot_RH_volume_cm3_per_C</t>
  </si>
  <si>
    <t>tot_RH_sheet_cm2_per_C</t>
  </si>
  <si>
    <t>tot_mu_H_avg_cm2_per_Vs</t>
  </si>
  <si>
    <t>tot_n_sheet_cm_minus2</t>
  </si>
  <si>
    <t>tot_n_volume_cm_minus3</t>
  </si>
  <si>
    <t>film_G_sheet_S_per_sq</t>
  </si>
  <si>
    <t>film_sigma_S_per_cm</t>
  </si>
  <si>
    <t>film_RH_volume_cm3_per_C</t>
  </si>
  <si>
    <t>film_RH_sheet_cm2_per_C</t>
  </si>
  <si>
    <t>film_mu_H_avg_cm2_per_Vs</t>
  </si>
  <si>
    <t>film_n_sheet_cm_minus2</t>
  </si>
  <si>
    <t>film_n_volume_cm_minus3</t>
  </si>
  <si>
    <t>input_RH_sub_sheet_cm2_per_C</t>
  </si>
  <si>
    <t>input_RH_tot_sheet_cm2_per_C</t>
  </si>
  <si>
    <t>input_G_film_S_per_sq</t>
  </si>
  <si>
    <t>Two-layer Hall analysis - long format</t>
  </si>
  <si>
    <t>layer</t>
  </si>
  <si>
    <t>carrier_type_assumed</t>
  </si>
  <si>
    <t>thickness_cm</t>
  </si>
  <si>
    <t>G_sheet_S_per_sq</t>
  </si>
  <si>
    <t>sigma_S_per_cm</t>
  </si>
  <si>
    <t>RH_volume_cm3_per_C</t>
  </si>
  <si>
    <t>RH_sheet_cm2_per_C</t>
  </si>
  <si>
    <t>mu_H_avg_cm2_per_Vs</t>
  </si>
  <si>
    <t>n_sheet_cm_minus2</t>
  </si>
  <si>
    <t>n_volume_cm_minus3</t>
  </si>
  <si>
    <t>note</t>
  </si>
  <si>
    <t>sub</t>
  </si>
  <si>
    <t>n (RH stored as positive magnitude)</t>
  </si>
  <si>
    <t>substrate-only measured value</t>
  </si>
  <si>
    <t>tot</t>
  </si>
  <si>
    <t>film+substrate apparent value; thickness is d_film used for RH_total conversion</t>
  </si>
  <si>
    <t>film</t>
  </si>
  <si>
    <t>extracted by two-layer Hall model</t>
  </si>
  <si>
    <t>2-layer Hall analysis README</t>
  </si>
  <si>
    <t>Assumptions</t>
  </si>
  <si>
    <t>- sub = substrate-only Hall measurement.</t>
  </si>
  <si>
    <t>- tot = film + substrate Hall measurement.</t>
  </si>
  <si>
    <t>- RH values are treated as positive magnitudes. User has unified n-type data to positive RH.</t>
  </si>
  <si>
    <t>- Carrier densities use abs(RH_sheet).</t>
  </si>
  <si>
    <t>- d_sub[mm] is converted to cm by d_sub_cm = d_sub_mm * 0.1.</t>
  </si>
  <si>
    <t>- d_film[um] is converted to cm by d_film_cm = d_film_um * 1e-4.</t>
  </si>
  <si>
    <t>- For tot, d_film_cm is used as the apparent thickness used to convert RH_total to RH_tot_sheet.</t>
  </si>
  <si>
    <t>Equations</t>
  </si>
  <si>
    <t>RH_sub_sheet = RH_sub_volume / d_sub_cm</t>
  </si>
  <si>
    <t>RH_tot_sheet = RH_tot_volume / d_film_cm</t>
  </si>
  <si>
    <t>G_film = G_tot - G_sub</t>
  </si>
  <si>
    <t>RH_tot_sheet = (G_film^2 RH_film_sheet + G_sub^2 RH_sub_sheet) / G_tot^2</t>
  </si>
  <si>
    <t>RH_film_sheet = (G_tot^2 RH_tot_sheet - G_sub^2 RH_sub_sheet) / G_film^2</t>
  </si>
  <si>
    <t>mu_H = G_sheet * RH_sheet</t>
  </si>
  <si>
    <t>n_sheet = 1 / (e * abs(RH_sheet))</t>
  </si>
  <si>
    <t>n_volume = n_sheet / thickness_cm</t>
  </si>
  <si>
    <t>sigma = G_sheet / thickness_cm</t>
  </si>
  <si>
    <t>Output sheets</t>
  </si>
  <si>
    <t>analyzed_wide: one row per temperature, sub/tot/film side-by-side.</t>
  </si>
  <si>
    <t>analyzed_long: one row per temperature and layer, convenient for plotting/pivot tables.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</si>
</sst>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E+00"/>
    <numFmt numFmtId="177" formatCode="0.000000E+00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i/>
      <sz val="11"/>
      <color theme="1"/>
      <name val="游ゴシック"/>
      <family val="3"/>
      <charset val="128"/>
      <scheme val="minor"/>
    </font>
    <font>
      <b/>
      <sz val="14"/>
      <color rgb="FFFFFFFF"/>
      <name val="游ゴシック"/>
      <family val="3"/>
      <charset val="128"/>
    </font>
    <font>
      <b/>
      <sz val="11"/>
      <name val="游ゴシック"/>
      <family val="3"/>
      <charset val="128"/>
    </font>
    <font>
      <b/>
      <sz val="11"/>
      <color rgb="FF1F4E78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1F4E78"/>
      </patternFill>
    </fill>
    <fill>
      <patternFill patternType="solid">
        <fgColor rgb="FFD9EAF7"/>
      </patternFill>
    </fill>
  </fills>
  <borders count="2">
    <border>
      <left/>
      <right/>
      <top/>
      <bottom/>
      <diagonal/>
    </border>
    <border>
      <left/>
      <right/>
      <top/>
      <bottom style="thin">
        <color rgb="FFD9D9D9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11" fontId="0" fillId="0" borderId="0" xfId="0" applyNumberForma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2" borderId="0" xfId="0" applyFill="1">
      <alignment vertical="center"/>
    </xf>
    <xf numFmtId="176" fontId="0" fillId="0" borderId="0" xfId="0" applyNumberFormat="1">
      <alignment vertical="center"/>
    </xf>
    <xf numFmtId="176" fontId="0" fillId="2" borderId="0" xfId="0" applyNumberFormat="1" applyFill="1">
      <alignment vertical="center"/>
    </xf>
    <xf numFmtId="11" fontId="3" fillId="0" borderId="0" xfId="0" applyNumberFormat="1" applyFont="1">
      <alignment vertical="center"/>
    </xf>
    <xf numFmtId="0" fontId="0" fillId="0" borderId="0" xfId="0" applyAlignment="1"/>
    <xf numFmtId="0" fontId="4" fillId="3" borderId="0" xfId="0" applyFont="1" applyFill="1" applyAlignment="1">
      <alignment vertical="top" wrapText="1"/>
    </xf>
    <xf numFmtId="0" fontId="0" fillId="0" borderId="0" xfId="0" applyAlignment="1">
      <alignment vertical="top" wrapText="1"/>
    </xf>
    <xf numFmtId="0" fontId="5" fillId="4" borderId="1" xfId="0" applyFont="1" applyFill="1" applyBorder="1" applyAlignment="1">
      <alignment vertical="top" wrapText="1"/>
    </xf>
    <xf numFmtId="1" fontId="0" fillId="0" borderId="0" xfId="0" applyNumberFormat="1" applyAlignment="1">
      <alignment vertical="top" wrapText="1"/>
    </xf>
    <xf numFmtId="2" fontId="0" fillId="0" borderId="0" xfId="0" applyNumberFormat="1" applyAlignment="1">
      <alignment vertical="top" wrapText="1"/>
    </xf>
    <xf numFmtId="177" fontId="0" fillId="0" borderId="0" xfId="0" applyNumberFormat="1" applyAlignment="1">
      <alignment vertical="top" wrapText="1"/>
    </xf>
    <xf numFmtId="0" fontId="6" fillId="0" borderId="0" xfId="0" applyFont="1" applyAlignment="1">
      <alignment vertical="top" wrapText="1"/>
    </xf>
    <xf numFmtId="0" fontId="4" fillId="3" borderId="0" xfId="0" applyFont="1" applyFill="1" applyAlignment="1">
      <alignment vertical="top" wrapText="1"/>
    </xf>
    <xf numFmtId="0" fontId="0" fillId="0" borderId="0" xfId="0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"/>
  <sheetViews>
    <sheetView tabSelected="1" workbookViewId="0">
      <selection activeCell="E30" sqref="E30"/>
    </sheetView>
  </sheetViews>
  <sheetFormatPr defaultRowHeight="18" x14ac:dyDescent="0.45"/>
  <cols>
    <col min="4" max="4" width="13" style="8" bestFit="1" customWidth="1"/>
    <col min="5" max="6" width="15.796875" style="8" customWidth="1"/>
    <col min="7" max="7" width="12.69921875" style="8" hidden="1" customWidth="1"/>
    <col min="8" max="8" width="12.296875" style="8" hidden="1" customWidth="1"/>
    <col min="9" max="9" width="12.09765625" style="8" hidden="1" customWidth="1"/>
    <col min="10" max="10" width="11.8984375" style="8" customWidth="1"/>
    <col min="11" max="11" width="14.69921875" style="8" customWidth="1"/>
    <col min="12" max="12" width="0" style="8" hidden="1"/>
    <col min="13" max="13" width="14.8984375" style="8" hidden="1" customWidth="1"/>
    <col min="14" max="14" width="0" style="8" hidden="1"/>
    <col min="15" max="15" width="16.5" style="8" customWidth="1"/>
    <col min="16" max="16" width="15.09765625" style="8" customWidth="1"/>
  </cols>
  <sheetData>
    <row r="1" spans="1:16" x14ac:dyDescent="0.45">
      <c r="A1" t="s">
        <v>0</v>
      </c>
      <c r="B1" s="2" t="s">
        <v>1</v>
      </c>
      <c r="C1" s="2" t="s">
        <v>2</v>
      </c>
      <c r="D1" s="2" t="s">
        <v>3</v>
      </c>
      <c r="E1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2" t="s">
        <v>9</v>
      </c>
      <c r="K1" s="2" t="s">
        <v>10</v>
      </c>
      <c r="L1" t="s">
        <v>11</v>
      </c>
      <c r="M1" t="s">
        <v>12</v>
      </c>
      <c r="N1" t="s">
        <v>13</v>
      </c>
      <c r="O1" t="s">
        <v>14</v>
      </c>
      <c r="P1" s="3" t="s">
        <v>15</v>
      </c>
    </row>
    <row r="2" spans="1:16" x14ac:dyDescent="0.45">
      <c r="A2">
        <v>291.74000549316401</v>
      </c>
      <c r="B2" s="2">
        <v>0.38</v>
      </c>
      <c r="C2" s="2">
        <v>0.245475</v>
      </c>
      <c r="D2" s="2">
        <v>1.2187672607913309E-6</v>
      </c>
      <c r="E2" s="5">
        <v>36773580</v>
      </c>
      <c r="F2" s="6">
        <f t="shared" ref="F2:F3" si="0">E2/(B2*0.1)</f>
        <v>967725789.47368407</v>
      </c>
      <c r="G2" s="4">
        <f t="shared" ref="G2:G3" si="1">F2*D2</f>
        <v>1179.4325096339701</v>
      </c>
      <c r="H2" s="6">
        <f t="shared" ref="H2:H3" si="2">1/1.602E-19/F2</f>
        <v>6450378114.6807566</v>
      </c>
      <c r="I2" s="6">
        <f t="shared" ref="I2:I3" si="3">H2/(B2*0.1)</f>
        <v>169746792491.59882</v>
      </c>
      <c r="J2" s="2">
        <v>1.05680864291926E-4</v>
      </c>
      <c r="K2" s="2">
        <f t="shared" ref="K2:K3" si="4">J2-D2</f>
        <v>1.0446209703113466E-4</v>
      </c>
      <c r="L2" s="1">
        <v>1E-4</v>
      </c>
      <c r="M2">
        <v>0.45</v>
      </c>
      <c r="N2" s="1">
        <v>5.6838080000000003E-3</v>
      </c>
      <c r="O2" s="1">
        <v>30.98199</v>
      </c>
      <c r="P2" s="7">
        <f t="shared" ref="P2:P3" si="5">O2/(C2*0.0001)</f>
        <v>1262124.045218454</v>
      </c>
    </row>
    <row r="3" spans="1:16" x14ac:dyDescent="0.45">
      <c r="A3">
        <v>180.669998168945</v>
      </c>
      <c r="B3" s="2">
        <v>0.38</v>
      </c>
      <c r="C3" s="2">
        <v>0.245475</v>
      </c>
      <c r="D3" s="2">
        <v>1.1157216448548659E-9</v>
      </c>
      <c r="E3" s="5">
        <v>554265300</v>
      </c>
      <c r="F3" s="6">
        <f t="shared" si="0"/>
        <v>14585928947.36842</v>
      </c>
      <c r="G3" s="4">
        <f t="shared" si="1"/>
        <v>16.273836636894096</v>
      </c>
      <c r="H3" s="6">
        <f t="shared" si="2"/>
        <v>427960212.61021024</v>
      </c>
      <c r="I3" s="6">
        <f t="shared" si="3"/>
        <v>11262110858.163425</v>
      </c>
      <c r="J3" s="2">
        <v>4.6239652721712199E-5</v>
      </c>
      <c r="K3" s="2">
        <f t="shared" si="4"/>
        <v>4.6238537000067345E-5</v>
      </c>
      <c r="L3" t="e">
        <v>#N/A</v>
      </c>
      <c r="M3">
        <v>0.45</v>
      </c>
      <c r="N3" s="1">
        <v>2.3786430000000001E-2</v>
      </c>
      <c r="O3" s="1">
        <v>154.74</v>
      </c>
      <c r="P3" s="7">
        <f t="shared" si="5"/>
        <v>6303696.9141460434</v>
      </c>
    </row>
    <row r="4" spans="1:16" x14ac:dyDescent="0.45">
      <c r="K4" s="2"/>
    </row>
    <row r="6" spans="1:16" x14ac:dyDescent="0.45">
      <c r="K6" s="1"/>
    </row>
  </sheetData>
  <phoneticPr fontId="1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4"/>
  <sheetViews>
    <sheetView workbookViewId="0">
      <pane ySplit="2" topLeftCell="A3" activePane="bottomLeft" state="frozen"/>
      <selection pane="bottomLeft" activeCell="A5" sqref="A5:XFD7"/>
    </sheetView>
  </sheetViews>
  <sheetFormatPr defaultRowHeight="18" x14ac:dyDescent="0.45"/>
  <cols>
    <col min="1" max="1" width="34" style="8" customWidth="1"/>
    <col min="2" max="2" width="12" style="8" customWidth="1"/>
    <col min="3" max="3" width="18" style="8" customWidth="1"/>
    <col min="4" max="4" width="22" style="8" customWidth="1"/>
    <col min="5" max="5" width="24" style="8" customWidth="1"/>
    <col min="6" max="6" width="21" style="8" customWidth="1"/>
    <col min="7" max="9" width="11" style="8" customWidth="1"/>
    <col min="10" max="10" width="14" style="8" customWidth="1"/>
    <col min="11" max="11" width="11" style="8" customWidth="1"/>
    <col min="12" max="13" width="24" style="8" customWidth="1"/>
    <col min="14" max="14" width="25" style="8" customWidth="1"/>
    <col min="15" max="15" width="24" style="8" customWidth="1"/>
    <col min="16" max="16" width="25" style="8" customWidth="1"/>
    <col min="17" max="17" width="23" style="8" customWidth="1"/>
    <col min="18" max="18" width="24" style="8" customWidth="1"/>
    <col min="19" max="19" width="23" style="8" customWidth="1"/>
    <col min="20" max="20" width="20" style="8" customWidth="1"/>
    <col min="21" max="21" width="25" style="8" customWidth="1"/>
    <col min="22" max="22" width="24" style="8" customWidth="1"/>
    <col min="23" max="23" width="25" style="8" customWidth="1"/>
    <col min="24" max="24" width="23" style="8" customWidth="1"/>
    <col min="25" max="26" width="24" style="8" customWidth="1"/>
    <col min="27" max="27" width="21" style="8" customWidth="1"/>
    <col min="28" max="28" width="26" style="8" customWidth="1"/>
    <col min="29" max="29" width="25" style="8" customWidth="1"/>
    <col min="30" max="30" width="26" style="8" customWidth="1"/>
    <col min="31" max="31" width="24" style="8" customWidth="1"/>
    <col min="32" max="32" width="25" style="8" customWidth="1"/>
    <col min="33" max="34" width="30" style="8" customWidth="1"/>
    <col min="35" max="35" width="24" style="8" customWidth="1"/>
  </cols>
  <sheetData>
    <row r="1" spans="1:35" x14ac:dyDescent="0.45">
      <c r="A1" s="16" t="s">
        <v>16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</row>
    <row r="2" spans="1:35" ht="36" x14ac:dyDescent="0.45">
      <c r="A2" s="11" t="s">
        <v>17</v>
      </c>
      <c r="B2" s="11" t="s">
        <v>18</v>
      </c>
      <c r="C2" s="11" t="s">
        <v>19</v>
      </c>
      <c r="D2" s="11" t="s">
        <v>20</v>
      </c>
      <c r="E2" s="11" t="s">
        <v>21</v>
      </c>
      <c r="F2" s="11" t="s">
        <v>22</v>
      </c>
      <c r="G2" s="11" t="s">
        <v>23</v>
      </c>
      <c r="H2" s="11" t="s">
        <v>24</v>
      </c>
      <c r="I2" s="11" t="s">
        <v>25</v>
      </c>
      <c r="J2" s="11" t="s">
        <v>26</v>
      </c>
      <c r="K2" s="11" t="s">
        <v>27</v>
      </c>
      <c r="L2" s="11" t="s">
        <v>28</v>
      </c>
      <c r="M2" s="11" t="s">
        <v>29</v>
      </c>
      <c r="N2" s="11" t="s">
        <v>30</v>
      </c>
      <c r="O2" s="11" t="s">
        <v>31</v>
      </c>
      <c r="P2" s="11" t="s">
        <v>32</v>
      </c>
      <c r="Q2" s="11" t="s">
        <v>33</v>
      </c>
      <c r="R2" s="11" t="s">
        <v>34</v>
      </c>
      <c r="S2" s="11" t="s">
        <v>35</v>
      </c>
      <c r="T2" s="11" t="s">
        <v>36</v>
      </c>
      <c r="U2" s="11" t="s">
        <v>37</v>
      </c>
      <c r="V2" s="11" t="s">
        <v>38</v>
      </c>
      <c r="W2" s="11" t="s">
        <v>39</v>
      </c>
      <c r="X2" s="11" t="s">
        <v>40</v>
      </c>
      <c r="Y2" s="11" t="s">
        <v>41</v>
      </c>
      <c r="Z2" s="11" t="s">
        <v>42</v>
      </c>
      <c r="AA2" s="11" t="s">
        <v>43</v>
      </c>
      <c r="AB2" s="11" t="s">
        <v>44</v>
      </c>
      <c r="AC2" s="11" t="s">
        <v>45</v>
      </c>
      <c r="AD2" s="11" t="s">
        <v>46</v>
      </c>
      <c r="AE2" s="11" t="s">
        <v>47</v>
      </c>
      <c r="AF2" s="11" t="s">
        <v>48</v>
      </c>
      <c r="AG2" s="11" t="s">
        <v>49</v>
      </c>
      <c r="AH2" s="11" t="s">
        <v>50</v>
      </c>
      <c r="AI2" s="11" t="s">
        <v>51</v>
      </c>
    </row>
    <row r="3" spans="1:35" x14ac:dyDescent="0.45">
      <c r="A3" s="10"/>
      <c r="B3" s="12">
        <v>2</v>
      </c>
      <c r="C3" s="13">
        <v>291.74000549316401</v>
      </c>
      <c r="D3" s="14">
        <v>3.8000000000000013E-2</v>
      </c>
      <c r="E3" s="14">
        <v>2.4547499999999998E-5</v>
      </c>
      <c r="F3" s="14">
        <v>0.38000000000000012</v>
      </c>
      <c r="G3" s="14">
        <v>0.245475</v>
      </c>
      <c r="H3" s="14">
        <v>1E-4</v>
      </c>
      <c r="I3" s="14">
        <v>0.45</v>
      </c>
      <c r="J3" s="14">
        <v>5.6838080000000003E-3</v>
      </c>
      <c r="K3" s="10"/>
      <c r="L3" s="14">
        <v>1.2187672607913309E-6</v>
      </c>
      <c r="M3" s="14">
        <v>3.2072822652403447E-5</v>
      </c>
      <c r="N3" s="14">
        <v>36773580</v>
      </c>
      <c r="O3" s="14">
        <v>967725789.47368407</v>
      </c>
      <c r="P3" s="14">
        <v>1179.4325096339701</v>
      </c>
      <c r="Q3" s="14">
        <v>6449666984.5445843</v>
      </c>
      <c r="R3" s="14">
        <v>169728078540.64691</v>
      </c>
      <c r="S3" s="14">
        <v>1.05680864291926E-4</v>
      </c>
      <c r="T3" s="14">
        <v>4.3051579302139116</v>
      </c>
      <c r="U3" s="14">
        <v>30.98199</v>
      </c>
      <c r="V3" s="14">
        <v>1262124.045218454</v>
      </c>
      <c r="W3" s="14">
        <v>133.38235994230811</v>
      </c>
      <c r="X3" s="14">
        <v>4945242187649.1982</v>
      </c>
      <c r="Y3" s="14">
        <v>2.014560418637009E+17</v>
      </c>
      <c r="Z3" s="14">
        <v>1.044620970311347E-4</v>
      </c>
      <c r="AA3" s="14">
        <v>4.2555085866640043</v>
      </c>
      <c r="AB3" s="14">
        <v>28.475565381117981</v>
      </c>
      <c r="AC3" s="14">
        <v>1160018.958391607</v>
      </c>
      <c r="AD3" s="14">
        <v>121.1780129894598</v>
      </c>
      <c r="AE3" s="14">
        <v>5380523334820.9736</v>
      </c>
      <c r="AF3" s="14">
        <v>2.1918824054673478E+17</v>
      </c>
      <c r="AG3" s="14">
        <v>967725789.47368407</v>
      </c>
      <c r="AH3" s="14">
        <v>1262124.045218454</v>
      </c>
      <c r="AI3" s="14">
        <v>1.044620970311347E-4</v>
      </c>
    </row>
    <row r="4" spans="1:35" x14ac:dyDescent="0.45">
      <c r="A4" s="10"/>
      <c r="B4" s="12">
        <v>5</v>
      </c>
      <c r="C4" s="13">
        <v>180.669998168945</v>
      </c>
      <c r="D4" s="14">
        <v>3.8000000000000013E-2</v>
      </c>
      <c r="E4" s="14">
        <v>2.4547499999999998E-5</v>
      </c>
      <c r="F4" s="14">
        <v>0.38000000000000012</v>
      </c>
      <c r="G4" s="14">
        <v>0.245475</v>
      </c>
      <c r="H4" s="10"/>
      <c r="I4" s="14">
        <v>0.45</v>
      </c>
      <c r="J4" s="14">
        <v>2.3786430000000001E-2</v>
      </c>
      <c r="K4" s="10"/>
      <c r="L4" s="14">
        <v>1.1157216448548659E-9</v>
      </c>
      <c r="M4" s="14">
        <v>2.9361095917233319E-8</v>
      </c>
      <c r="N4" s="14">
        <v>554265300</v>
      </c>
      <c r="O4" s="14">
        <v>14585928947.36842</v>
      </c>
      <c r="P4" s="14">
        <v>16.273836636894099</v>
      </c>
      <c r="Q4" s="14">
        <v>427913031.59246838</v>
      </c>
      <c r="R4" s="14">
        <v>11260869252.43338</v>
      </c>
      <c r="S4" s="14">
        <v>4.6239652721712199E-5</v>
      </c>
      <c r="T4" s="14">
        <v>1.8836807300829901</v>
      </c>
      <c r="U4" s="14">
        <v>154.74</v>
      </c>
      <c r="V4" s="14">
        <v>6303696.9141460434</v>
      </c>
      <c r="W4" s="14">
        <v>291.48075617304193</v>
      </c>
      <c r="X4" s="14">
        <v>990134703407.81689</v>
      </c>
      <c r="Y4" s="14">
        <v>4.033545996161796E+16</v>
      </c>
      <c r="Z4" s="14">
        <v>4.6238537000067338E-5</v>
      </c>
      <c r="AA4" s="14">
        <v>1.883635278544346</v>
      </c>
      <c r="AB4" s="14">
        <v>154.74725927645429</v>
      </c>
      <c r="AC4" s="14">
        <v>6303992.637802395</v>
      </c>
      <c r="AD4" s="14">
        <v>291.48739683117822</v>
      </c>
      <c r="AE4" s="14">
        <v>990088255660.87378</v>
      </c>
      <c r="AF4" s="14">
        <v>4.0333567803681584E+16</v>
      </c>
      <c r="AG4" s="14">
        <v>14585928947.36842</v>
      </c>
      <c r="AH4" s="14">
        <v>6303696.9141460434</v>
      </c>
      <c r="AI4" s="14">
        <v>4.6238537000067338E-5</v>
      </c>
    </row>
  </sheetData>
  <autoFilter ref="A1:AI4" xr:uid="{00000000-0009-0000-0000-000001000000}"/>
  <mergeCells count="1">
    <mergeCell ref="A1:AI1"/>
  </mergeCells>
  <phoneticPr fontId="1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0"/>
  <sheetViews>
    <sheetView workbookViewId="0">
      <pane ySplit="2" topLeftCell="A5" activePane="bottomLeft" state="frozen"/>
      <selection pane="bottomLeft" activeCell="A11" sqref="A11:XFD17"/>
    </sheetView>
  </sheetViews>
  <sheetFormatPr defaultRowHeight="18" x14ac:dyDescent="0.45"/>
  <cols>
    <col min="1" max="1" width="34" style="8" customWidth="1"/>
    <col min="2" max="2" width="12" style="8" customWidth="1"/>
    <col min="3" max="3" width="18" style="8" customWidth="1"/>
    <col min="4" max="4" width="11" style="8" customWidth="1"/>
    <col min="5" max="5" width="34" style="8" customWidth="1"/>
    <col min="6" max="8" width="24" style="8" customWidth="1"/>
    <col min="9" max="9" width="21" style="8" customWidth="1"/>
    <col min="10" max="10" width="20" style="8" customWidth="1"/>
    <col min="11" max="11" width="21" style="8" customWidth="1"/>
    <col min="12" max="12" width="20" style="8" customWidth="1"/>
    <col min="13" max="13" width="24" style="8" customWidth="1"/>
    <col min="14" max="14" width="34" style="8" customWidth="1"/>
  </cols>
  <sheetData>
    <row r="1" spans="1:14" x14ac:dyDescent="0.45">
      <c r="A1" s="16" t="s">
        <v>52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36" x14ac:dyDescent="0.45">
      <c r="A2" s="11" t="s">
        <v>17</v>
      </c>
      <c r="B2" s="11" t="s">
        <v>18</v>
      </c>
      <c r="C2" s="11" t="s">
        <v>19</v>
      </c>
      <c r="D2" s="11" t="s">
        <v>53</v>
      </c>
      <c r="E2" s="11" t="s">
        <v>54</v>
      </c>
      <c r="F2" s="11" t="s">
        <v>55</v>
      </c>
      <c r="G2" s="11" t="s">
        <v>56</v>
      </c>
      <c r="H2" s="11" t="s">
        <v>57</v>
      </c>
      <c r="I2" s="11" t="s">
        <v>58</v>
      </c>
      <c r="J2" s="11" t="s">
        <v>59</v>
      </c>
      <c r="K2" s="11" t="s">
        <v>60</v>
      </c>
      <c r="L2" s="11" t="s">
        <v>61</v>
      </c>
      <c r="M2" s="11" t="s">
        <v>62</v>
      </c>
      <c r="N2" s="11" t="s">
        <v>63</v>
      </c>
    </row>
    <row r="3" spans="1:14" x14ac:dyDescent="0.45">
      <c r="A3" s="10"/>
      <c r="B3" s="12">
        <v>2</v>
      </c>
      <c r="C3" s="13">
        <v>291.74000549316401</v>
      </c>
      <c r="D3" s="10" t="s">
        <v>64</v>
      </c>
      <c r="E3" s="10" t="s">
        <v>65</v>
      </c>
      <c r="F3" s="14">
        <v>3.8000000000000013E-2</v>
      </c>
      <c r="G3" s="14">
        <v>1.2187672607913309E-6</v>
      </c>
      <c r="H3" s="14">
        <v>3.2072822652403447E-5</v>
      </c>
      <c r="I3" s="14">
        <v>36773580</v>
      </c>
      <c r="J3" s="14">
        <v>967725789.47368407</v>
      </c>
      <c r="K3" s="14">
        <v>1179.4325096339701</v>
      </c>
      <c r="L3" s="14">
        <v>6449666984.5445843</v>
      </c>
      <c r="M3" s="14">
        <v>169728078540.64691</v>
      </c>
      <c r="N3" s="10" t="s">
        <v>66</v>
      </c>
    </row>
    <row r="4" spans="1:14" ht="54" x14ac:dyDescent="0.45">
      <c r="A4" s="10"/>
      <c r="B4" s="12">
        <v>2</v>
      </c>
      <c r="C4" s="13">
        <v>291.74000549316401</v>
      </c>
      <c r="D4" s="10" t="s">
        <v>67</v>
      </c>
      <c r="E4" s="10" t="s">
        <v>65</v>
      </c>
      <c r="F4" s="14">
        <v>2.4547499999999998E-5</v>
      </c>
      <c r="G4" s="14">
        <v>1.05680864291926E-4</v>
      </c>
      <c r="H4" s="14">
        <v>4.3051579302139116</v>
      </c>
      <c r="I4" s="14">
        <v>30.98199</v>
      </c>
      <c r="J4" s="14">
        <v>1262124.045218454</v>
      </c>
      <c r="K4" s="14">
        <v>133.38235994230811</v>
      </c>
      <c r="L4" s="14">
        <v>4945242187649.1982</v>
      </c>
      <c r="M4" s="14">
        <v>2.014560418637009E+17</v>
      </c>
      <c r="N4" s="10" t="s">
        <v>68</v>
      </c>
    </row>
    <row r="5" spans="1:14" x14ac:dyDescent="0.45">
      <c r="A5" s="10"/>
      <c r="B5" s="12">
        <v>2</v>
      </c>
      <c r="C5" s="13">
        <v>291.74000549316401</v>
      </c>
      <c r="D5" s="10" t="s">
        <v>69</v>
      </c>
      <c r="E5" s="10" t="s">
        <v>65</v>
      </c>
      <c r="F5" s="14">
        <v>2.4547499999999998E-5</v>
      </c>
      <c r="G5" s="14">
        <v>1.044620970311347E-4</v>
      </c>
      <c r="H5" s="14">
        <v>4.2555085866640043</v>
      </c>
      <c r="I5" s="14">
        <v>28.475565381117981</v>
      </c>
      <c r="J5" s="14">
        <v>1160018.958391607</v>
      </c>
      <c r="K5" s="14">
        <v>121.1780129894598</v>
      </c>
      <c r="L5" s="14">
        <v>5380523334820.9736</v>
      </c>
      <c r="M5" s="14">
        <v>2.1918824054673478E+17</v>
      </c>
      <c r="N5" s="10" t="s">
        <v>70</v>
      </c>
    </row>
    <row r="6" spans="1:14" x14ac:dyDescent="0.45">
      <c r="A6" s="10"/>
      <c r="B6" s="12">
        <v>3</v>
      </c>
      <c r="C6" s="13">
        <v>260.59498596191401</v>
      </c>
      <c r="D6" s="10" t="s">
        <v>64</v>
      </c>
      <c r="E6" s="10" t="s">
        <v>65</v>
      </c>
      <c r="F6" s="14">
        <v>3.8000000000000013E-2</v>
      </c>
      <c r="G6" s="14">
        <v>1.0028102755161059E-6</v>
      </c>
      <c r="H6" s="14">
        <v>2.638974409252911E-5</v>
      </c>
      <c r="I6" s="14">
        <v>72367700</v>
      </c>
      <c r="J6" s="14">
        <v>1904413157.894737</v>
      </c>
      <c r="K6" s="14">
        <v>1909.765083564919</v>
      </c>
      <c r="L6" s="14">
        <v>3277392328.7531462</v>
      </c>
      <c r="M6" s="14">
        <v>86247166546.135406</v>
      </c>
      <c r="N6" s="10" t="s">
        <v>66</v>
      </c>
    </row>
    <row r="7" spans="1:14" ht="54" x14ac:dyDescent="0.45">
      <c r="A7" s="10"/>
      <c r="B7" s="12">
        <v>3</v>
      </c>
      <c r="C7" s="13">
        <v>260.59498596191401</v>
      </c>
      <c r="D7" s="10" t="s">
        <v>67</v>
      </c>
      <c r="E7" s="10" t="s">
        <v>65</v>
      </c>
      <c r="F7" s="14">
        <v>2.4547499999999998E-5</v>
      </c>
      <c r="G7" s="14">
        <v>8.6296242920471975E-5</v>
      </c>
      <c r="H7" s="14">
        <v>3.5154799030643429</v>
      </c>
      <c r="I7" s="14">
        <v>48.813429999999997</v>
      </c>
      <c r="J7" s="14">
        <v>1988529.585497505</v>
      </c>
      <c r="K7" s="14">
        <v>171.60263216463809</v>
      </c>
      <c r="L7" s="14">
        <v>3138755953132.6851</v>
      </c>
      <c r="M7" s="14">
        <v>1.2786458715277261E+17</v>
      </c>
      <c r="N7" s="10" t="s">
        <v>68</v>
      </c>
    </row>
    <row r="8" spans="1:14" x14ac:dyDescent="0.45">
      <c r="A8" s="10"/>
      <c r="B8" s="12">
        <v>5</v>
      </c>
      <c r="C8" s="13">
        <v>180.669998168945</v>
      </c>
      <c r="D8" s="10" t="s">
        <v>64</v>
      </c>
      <c r="E8" s="10" t="s">
        <v>65</v>
      </c>
      <c r="F8" s="14">
        <v>3.8000000000000013E-2</v>
      </c>
      <c r="G8" s="14">
        <v>1.1157216448548659E-9</v>
      </c>
      <c r="H8" s="14">
        <v>2.9361095917233319E-8</v>
      </c>
      <c r="I8" s="14">
        <v>554265300</v>
      </c>
      <c r="J8" s="14">
        <v>14585928947.36842</v>
      </c>
      <c r="K8" s="14">
        <v>16.273836636894099</v>
      </c>
      <c r="L8" s="14">
        <v>427913031.59246838</v>
      </c>
      <c r="M8" s="14">
        <v>11260869252.43338</v>
      </c>
      <c r="N8" s="10" t="s">
        <v>66</v>
      </c>
    </row>
    <row r="9" spans="1:14" ht="54" x14ac:dyDescent="0.45">
      <c r="A9" s="10"/>
      <c r="B9" s="12">
        <v>5</v>
      </c>
      <c r="C9" s="13">
        <v>180.669998168945</v>
      </c>
      <c r="D9" s="10" t="s">
        <v>67</v>
      </c>
      <c r="E9" s="10" t="s">
        <v>65</v>
      </c>
      <c r="F9" s="14">
        <v>2.4547499999999998E-5</v>
      </c>
      <c r="G9" s="14">
        <v>4.6239652721712199E-5</v>
      </c>
      <c r="H9" s="14">
        <v>1.8836807300829901</v>
      </c>
      <c r="I9" s="14">
        <v>154.74</v>
      </c>
      <c r="J9" s="14">
        <v>6303696.9141460434</v>
      </c>
      <c r="K9" s="14">
        <v>291.48075617304193</v>
      </c>
      <c r="L9" s="14">
        <v>990134703407.81689</v>
      </c>
      <c r="M9" s="14">
        <v>4.033545996161796E+16</v>
      </c>
      <c r="N9" s="10" t="s">
        <v>68</v>
      </c>
    </row>
    <row r="10" spans="1:14" x14ac:dyDescent="0.45">
      <c r="A10" s="10"/>
      <c r="B10" s="12">
        <v>5</v>
      </c>
      <c r="C10" s="13">
        <v>180.669998168945</v>
      </c>
      <c r="D10" s="10" t="s">
        <v>69</v>
      </c>
      <c r="E10" s="10" t="s">
        <v>65</v>
      </c>
      <c r="F10" s="14">
        <v>2.4547499999999998E-5</v>
      </c>
      <c r="G10" s="14">
        <v>4.6238537000067338E-5</v>
      </c>
      <c r="H10" s="14">
        <v>1.883635278544346</v>
      </c>
      <c r="I10" s="14">
        <v>154.74725927645429</v>
      </c>
      <c r="J10" s="14">
        <v>6303992.637802395</v>
      </c>
      <c r="K10" s="14">
        <v>291.48739683117822</v>
      </c>
      <c r="L10" s="14">
        <v>990088255660.87378</v>
      </c>
      <c r="M10" s="14">
        <v>4.0333567803681584E+16</v>
      </c>
      <c r="N10" s="10" t="s">
        <v>70</v>
      </c>
    </row>
  </sheetData>
  <autoFilter ref="A1:N10" xr:uid="{00000000-0009-0000-0000-000002000000}"/>
  <mergeCells count="1">
    <mergeCell ref="A1:N1"/>
  </mergeCells>
  <phoneticPr fontId="1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5"/>
  <sheetViews>
    <sheetView workbookViewId="0"/>
  </sheetViews>
  <sheetFormatPr defaultRowHeight="18" x14ac:dyDescent="0.45"/>
  <cols>
    <col min="1" max="1" width="120" style="8" customWidth="1"/>
  </cols>
  <sheetData>
    <row r="1" spans="1:1" ht="22.2" x14ac:dyDescent="0.45">
      <c r="A1" s="9" t="s">
        <v>71</v>
      </c>
    </row>
    <row r="2" spans="1:1" x14ac:dyDescent="0.45">
      <c r="A2" s="10"/>
    </row>
    <row r="3" spans="1:1" x14ac:dyDescent="0.45">
      <c r="A3" s="15" t="s">
        <v>72</v>
      </c>
    </row>
    <row r="4" spans="1:1" x14ac:dyDescent="0.45">
      <c r="A4" s="10" t="s">
        <v>73</v>
      </c>
    </row>
    <row r="5" spans="1:1" x14ac:dyDescent="0.45">
      <c r="A5" s="10" t="s">
        <v>74</v>
      </c>
    </row>
    <row r="6" spans="1:1" x14ac:dyDescent="0.45">
      <c r="A6" s="10" t="s">
        <v>75</v>
      </c>
    </row>
    <row r="7" spans="1:1" x14ac:dyDescent="0.45">
      <c r="A7" s="10" t="s">
        <v>76</v>
      </c>
    </row>
    <row r="8" spans="1:1" x14ac:dyDescent="0.45">
      <c r="A8" s="10" t="s">
        <v>77</v>
      </c>
    </row>
    <row r="9" spans="1:1" x14ac:dyDescent="0.45">
      <c r="A9" s="10" t="s">
        <v>78</v>
      </c>
    </row>
    <row r="10" spans="1:1" x14ac:dyDescent="0.45">
      <c r="A10" s="10" t="s">
        <v>79</v>
      </c>
    </row>
    <row r="11" spans="1:1" x14ac:dyDescent="0.45">
      <c r="A11" s="10"/>
    </row>
    <row r="12" spans="1:1" x14ac:dyDescent="0.45">
      <c r="A12" s="15" t="s">
        <v>80</v>
      </c>
    </row>
    <row r="13" spans="1:1" x14ac:dyDescent="0.45">
      <c r="A13" s="10" t="s">
        <v>81</v>
      </c>
    </row>
    <row r="14" spans="1:1" x14ac:dyDescent="0.45">
      <c r="A14" s="10" t="s">
        <v>82</v>
      </c>
    </row>
    <row r="15" spans="1:1" x14ac:dyDescent="0.45">
      <c r="A15" s="10" t="s">
        <v>83</v>
      </c>
    </row>
    <row r="16" spans="1:1" x14ac:dyDescent="0.45">
      <c r="A16" s="10" t="s">
        <v>84</v>
      </c>
    </row>
    <row r="17" spans="1:1" x14ac:dyDescent="0.45">
      <c r="A17" s="10" t="s">
        <v>85</v>
      </c>
    </row>
    <row r="18" spans="1:1" x14ac:dyDescent="0.45">
      <c r="A18" s="10" t="s">
        <v>86</v>
      </c>
    </row>
    <row r="19" spans="1:1" x14ac:dyDescent="0.45">
      <c r="A19" s="10" t="s">
        <v>87</v>
      </c>
    </row>
    <row r="20" spans="1:1" x14ac:dyDescent="0.45">
      <c r="A20" s="10" t="s">
        <v>88</v>
      </c>
    </row>
    <row r="21" spans="1:1" x14ac:dyDescent="0.45">
      <c r="A21" s="10" t="s">
        <v>89</v>
      </c>
    </row>
    <row r="22" spans="1:1" x14ac:dyDescent="0.45">
      <c r="A22" s="10"/>
    </row>
    <row r="23" spans="1:1" x14ac:dyDescent="0.45">
      <c r="A23" s="15" t="s">
        <v>90</v>
      </c>
    </row>
    <row r="24" spans="1:1" x14ac:dyDescent="0.45">
      <c r="A24" s="10" t="s">
        <v>91</v>
      </c>
    </row>
    <row r="25" spans="1:1" x14ac:dyDescent="0.45">
      <c r="A25" s="10" t="s">
        <v>92</v>
      </c>
    </row>
  </sheetData>
  <phoneticPr fontId="1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source</vt:lpstr>
      <vt:lpstr>analyzed_wide</vt:lpstr>
      <vt:lpstr>analyzed_long</vt:lpstr>
      <vt:lpstr>README_Hall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yoshikawa</dc:creator>
  <cp:lastModifiedBy>利夫 神谷</cp:lastModifiedBy>
  <dcterms:created xsi:type="dcterms:W3CDTF">2026-04-30T04:57:00Z</dcterms:created>
  <dcterms:modified xsi:type="dcterms:W3CDTF">2026-05-02T02:47:39Z</dcterms:modified>
</cp:coreProperties>
</file>