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ython\data-COE\electrical\Hall-T\"/>
    </mc:Choice>
  </mc:AlternateContent>
  <xr:revisionPtr revIDLastSave="0" documentId="13_ncr:40009_{F6B300DA-F15A-4E38-9778-E0330759CD66}" xr6:coauthVersionLast="47" xr6:coauthVersionMax="47" xr10:uidLastSave="{00000000-0000-0000-0000-000000000000}"/>
  <bookViews>
    <workbookView xWindow="3960" yWindow="2250" windowWidth="38310" windowHeight="16515"/>
  </bookViews>
  <sheets>
    <sheet name="Hall-sc-SnSe10Te00-b-EFT-fit_RH" sheetId="1" r:id="rId1"/>
  </sheets>
  <externalReferences>
    <externalReference r:id="rId2"/>
  </externalReferences>
  <calcPr calcId="0"/>
</workbook>
</file>

<file path=xl/calcChain.xml><?xml version="1.0" encoding="utf-8"?>
<calcChain xmlns="http://schemas.openxmlformats.org/spreadsheetml/2006/main">
  <c r="W14" i="1" l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W4" i="1"/>
  <c r="V4" i="1"/>
  <c r="W3" i="1"/>
  <c r="V3" i="1"/>
  <c r="K14" i="1"/>
  <c r="J14" i="1"/>
  <c r="K13" i="1"/>
  <c r="L13" i="1" s="1"/>
  <c r="M13" i="1" s="1"/>
  <c r="U13" i="1" s="1"/>
  <c r="J13" i="1"/>
  <c r="K12" i="1"/>
  <c r="J12" i="1"/>
  <c r="L12" i="1" s="1"/>
  <c r="M12" i="1" s="1"/>
  <c r="U12" i="1" s="1"/>
  <c r="K11" i="1"/>
  <c r="J11" i="1"/>
  <c r="K10" i="1"/>
  <c r="J10" i="1"/>
  <c r="K9" i="1"/>
  <c r="L9" i="1" s="1"/>
  <c r="M9" i="1" s="1"/>
  <c r="U9" i="1" s="1"/>
  <c r="J9" i="1"/>
  <c r="K8" i="1"/>
  <c r="J8" i="1"/>
  <c r="L8" i="1" s="1"/>
  <c r="M8" i="1" s="1"/>
  <c r="U8" i="1" s="1"/>
  <c r="K7" i="1"/>
  <c r="J7" i="1"/>
  <c r="K6" i="1"/>
  <c r="L6" i="1" s="1"/>
  <c r="M6" i="1" s="1"/>
  <c r="U6" i="1" s="1"/>
  <c r="J6" i="1"/>
  <c r="K5" i="1"/>
  <c r="L5" i="1" s="1"/>
  <c r="M5" i="1" s="1"/>
  <c r="U5" i="1" s="1"/>
  <c r="J5" i="1"/>
  <c r="K4" i="1"/>
  <c r="J4" i="1"/>
  <c r="L4" i="1" s="1"/>
  <c r="M4" i="1" s="1"/>
  <c r="U4" i="1" s="1"/>
  <c r="K3" i="1"/>
  <c r="J3" i="1"/>
  <c r="D14" i="1"/>
  <c r="D13" i="1"/>
  <c r="D12" i="1"/>
  <c r="D11" i="1"/>
  <c r="D10" i="1"/>
  <c r="D9" i="1"/>
  <c r="D8" i="1"/>
  <c r="D7" i="1"/>
  <c r="D6" i="1"/>
  <c r="D5" i="1"/>
  <c r="D4" i="1"/>
  <c r="D3" i="1"/>
  <c r="C14" i="1"/>
  <c r="C13" i="1"/>
  <c r="C12" i="1"/>
  <c r="C11" i="1"/>
  <c r="C10" i="1"/>
  <c r="C9" i="1"/>
  <c r="C8" i="1"/>
  <c r="C7" i="1"/>
  <c r="C6" i="1"/>
  <c r="C5" i="1"/>
  <c r="C4" i="1"/>
  <c r="C3" i="1"/>
  <c r="L10" i="1" l="1"/>
  <c r="M10" i="1" s="1"/>
  <c r="U10" i="1" s="1"/>
  <c r="L14" i="1"/>
  <c r="M14" i="1" s="1"/>
  <c r="U14" i="1" s="1"/>
  <c r="L3" i="1"/>
  <c r="M3" i="1" s="1"/>
  <c r="U3" i="1" s="1"/>
  <c r="L7" i="1"/>
  <c r="M7" i="1" s="1"/>
  <c r="U7" i="1" s="1"/>
  <c r="L11" i="1"/>
  <c r="M11" i="1" s="1"/>
  <c r="U11" i="1" s="1"/>
  <c r="E8" i="1"/>
  <c r="F8" i="1" s="1"/>
  <c r="T8" i="1" s="1"/>
  <c r="X8" i="1" s="1"/>
  <c r="E9" i="1"/>
  <c r="F9" i="1" s="1"/>
  <c r="T9" i="1" s="1"/>
  <c r="X9" i="1" s="1"/>
  <c r="E10" i="1"/>
  <c r="F10" i="1" s="1"/>
  <c r="T10" i="1" s="1"/>
  <c r="X10" i="1" s="1"/>
  <c r="E11" i="1"/>
  <c r="F11" i="1" s="1"/>
  <c r="T11" i="1" s="1"/>
  <c r="E4" i="1"/>
  <c r="E12" i="1"/>
  <c r="F12" i="1" s="1"/>
  <c r="T12" i="1" s="1"/>
  <c r="X12" i="1" s="1"/>
  <c r="E5" i="1"/>
  <c r="F5" i="1" s="1"/>
  <c r="T5" i="1" s="1"/>
  <c r="X5" i="1" s="1"/>
  <c r="E13" i="1"/>
  <c r="F13" i="1" s="1"/>
  <c r="T13" i="1" s="1"/>
  <c r="X13" i="1" s="1"/>
  <c r="E6" i="1"/>
  <c r="F6" i="1" s="1"/>
  <c r="T6" i="1" s="1"/>
  <c r="X6" i="1" s="1"/>
  <c r="E7" i="1"/>
  <c r="F7" i="1" s="1"/>
  <c r="T7" i="1" s="1"/>
  <c r="X7" i="1" s="1"/>
  <c r="E3" i="1"/>
  <c r="F3" i="1" s="1"/>
  <c r="T3" i="1" s="1"/>
  <c r="X3" i="1" s="1"/>
  <c r="E14" i="1"/>
  <c r="F14" i="1" s="1"/>
  <c r="T14" i="1" s="1"/>
  <c r="F4" i="1"/>
  <c r="T4" i="1" s="1"/>
  <c r="X4" i="1" s="1"/>
  <c r="X14" i="1" l="1"/>
  <c r="X11" i="1"/>
</calcChain>
</file>

<file path=xl/sharedStrings.xml><?xml version="1.0" encoding="utf-8"?>
<sst xmlns="http://schemas.openxmlformats.org/spreadsheetml/2006/main" count="48" uniqueCount="36">
  <si>
    <t>T</t>
  </si>
  <si>
    <t>1000/T</t>
  </si>
  <si>
    <t>EF(eV)</t>
  </si>
  <si>
    <t>Ne,obs(cm-3)</t>
  </si>
  <si>
    <t>Ne,fin</t>
  </si>
  <si>
    <t>Nh,fin</t>
  </si>
  <si>
    <t>NA-,fin</t>
  </si>
  <si>
    <t>ND+,fin</t>
  </si>
  <si>
    <t>RH,fin</t>
  </si>
  <si>
    <t>Ns,fin</t>
  </si>
  <si>
    <t>mu(Hall)(cm2/Vs)</t>
  </si>
  <si>
    <t>mu,fin</t>
  </si>
  <si>
    <t>FH,e</t>
  </si>
  <si>
    <t>FH,h</t>
  </si>
  <si>
    <t>Ne,Hall</t>
  </si>
  <si>
    <t>Nh,Hall</t>
  </si>
  <si>
    <t>mu_T0</t>
    <phoneticPr fontId="18"/>
  </si>
  <si>
    <t>1/mu</t>
    <phoneticPr fontId="18"/>
  </si>
  <si>
    <t>eV</t>
    <phoneticPr fontId="18"/>
  </si>
  <si>
    <t>kB</t>
    <phoneticPr fontId="18"/>
  </si>
  <si>
    <t>J/K</t>
    <phoneticPr fontId="18"/>
  </si>
  <si>
    <t>e</t>
    <phoneticPr fontId="18"/>
  </si>
  <si>
    <t>C</t>
    <phoneticPr fontId="18"/>
  </si>
  <si>
    <t>A(T^0)</t>
    <phoneticPr fontId="18"/>
  </si>
  <si>
    <t>mu_T-1.5</t>
    <phoneticPr fontId="18"/>
  </si>
  <si>
    <t>A(T^-1.5)</t>
    <phoneticPr fontId="18"/>
  </si>
  <si>
    <t>muh(cal)</t>
    <phoneticPr fontId="18"/>
  </si>
  <si>
    <t>mue(cal)</t>
    <phoneticPr fontId="18"/>
  </si>
  <si>
    <t>mue</t>
    <phoneticPr fontId="18"/>
  </si>
  <si>
    <t>muh</t>
    <phoneticPr fontId="18"/>
  </si>
  <si>
    <t>sigma,obs (S/cm)</t>
    <phoneticPr fontId="18"/>
  </si>
  <si>
    <t>sigma,cal</t>
    <phoneticPr fontId="18"/>
  </si>
  <si>
    <t>electron</t>
    <phoneticPr fontId="18"/>
  </si>
  <si>
    <t>hole</t>
    <phoneticPr fontId="18"/>
  </si>
  <si>
    <t>sigmae</t>
    <phoneticPr fontId="18"/>
  </si>
  <si>
    <t>sigmah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</si>
</sst>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33" borderId="0" xfId="0" applyFill="1">
      <alignment vertical="center"/>
    </xf>
    <xf numFmtId="11" fontId="0" fillId="33" borderId="0" xfId="0" applyNumberFormat="1" applyFill="1">
      <alignment vertical="center"/>
    </xf>
    <xf numFmtId="0" fontId="0" fillId="34" borderId="0" xfId="0" applyFill="1">
      <alignment vertical="center"/>
    </xf>
    <xf numFmtId="11" fontId="0" fillId="34" borderId="0" xfId="0" applyNumberForma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19225721784776"/>
          <c:y val="3.4029389017788091E-2"/>
          <c:w val="0.80725218722659664"/>
          <c:h val="0.9489790574322061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'Hall-sc-SnSe10Te00-b-EFT-fit_RH'!$V$2</c:f>
              <c:strCache>
                <c:ptCount val="1"/>
                <c:pt idx="0">
                  <c:v>sigmae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'Hall-sc-SnSe10Te00-b-EFT-fit_RH'!$Q$3:$Q$14</c:f>
              <c:numCache>
                <c:formatCode>General</c:formatCode>
                <c:ptCount val="12"/>
                <c:pt idx="0">
                  <c:v>298.7</c:v>
                </c:pt>
                <c:pt idx="1">
                  <c:v>320.7</c:v>
                </c:pt>
                <c:pt idx="2">
                  <c:v>371.3</c:v>
                </c:pt>
                <c:pt idx="3">
                  <c:v>421.9</c:v>
                </c:pt>
                <c:pt idx="4">
                  <c:v>472.5</c:v>
                </c:pt>
                <c:pt idx="5">
                  <c:v>520.9</c:v>
                </c:pt>
                <c:pt idx="6">
                  <c:v>571.5</c:v>
                </c:pt>
                <c:pt idx="7">
                  <c:v>619.79999999999995</c:v>
                </c:pt>
                <c:pt idx="8">
                  <c:v>670.2</c:v>
                </c:pt>
                <c:pt idx="9">
                  <c:v>720.7</c:v>
                </c:pt>
                <c:pt idx="10">
                  <c:v>771.1</c:v>
                </c:pt>
                <c:pt idx="11">
                  <c:v>821.3</c:v>
                </c:pt>
              </c:numCache>
            </c:numRef>
          </c:xVal>
          <c:yVal>
            <c:numRef>
              <c:f>'Hall-sc-SnSe10Te00-b-EFT-fit_RH'!$V$3:$V$14</c:f>
              <c:numCache>
                <c:formatCode>0.00E+00</c:formatCode>
                <c:ptCount val="12"/>
                <c:pt idx="0">
                  <c:v>1.0964983404403573E-5</c:v>
                </c:pt>
                <c:pt idx="1">
                  <c:v>5.3467736470780893E-5</c:v>
                </c:pt>
                <c:pt idx="2">
                  <c:v>1.1057501557084001E-3</c:v>
                </c:pt>
                <c:pt idx="3">
                  <c:v>1.1925084479199915E-2</c:v>
                </c:pt>
                <c:pt idx="4">
                  <c:v>8.0215168606930523E-2</c:v>
                </c:pt>
                <c:pt idx="5">
                  <c:v>0.35557746200363627</c:v>
                </c:pt>
                <c:pt idx="6">
                  <c:v>1.2675220380411512</c:v>
                </c:pt>
                <c:pt idx="7">
                  <c:v>3.3384153981370583</c:v>
                </c:pt>
                <c:pt idx="8">
                  <c:v>7.2878938498777526</c:v>
                </c:pt>
                <c:pt idx="9">
                  <c:v>13.172127136808168</c:v>
                </c:pt>
                <c:pt idx="10">
                  <c:v>20.71819600720622</c:v>
                </c:pt>
                <c:pt idx="11">
                  <c:v>29.555084799088586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E84-4592-8481-25B7AA72B74B}"/>
            </c:ext>
          </c:extLst>
        </c:ser>
        <c:ser>
          <c:idx val="2"/>
          <c:order val="1"/>
          <c:tx>
            <c:strRef>
              <c:f>'Hall-sc-SnSe10Te00-b-EFT-fit_RH'!$W$2</c:f>
              <c:strCache>
                <c:ptCount val="1"/>
                <c:pt idx="0">
                  <c:v>sigmah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'Hall-sc-SnSe10Te00-b-EFT-fit_RH'!$Q$3:$Q$14</c:f>
              <c:numCache>
                <c:formatCode>General</c:formatCode>
                <c:ptCount val="12"/>
                <c:pt idx="0">
                  <c:v>298.7</c:v>
                </c:pt>
                <c:pt idx="1">
                  <c:v>320.7</c:v>
                </c:pt>
                <c:pt idx="2">
                  <c:v>371.3</c:v>
                </c:pt>
                <c:pt idx="3">
                  <c:v>421.9</c:v>
                </c:pt>
                <c:pt idx="4">
                  <c:v>472.5</c:v>
                </c:pt>
                <c:pt idx="5">
                  <c:v>520.9</c:v>
                </c:pt>
                <c:pt idx="6">
                  <c:v>571.5</c:v>
                </c:pt>
                <c:pt idx="7">
                  <c:v>619.79999999999995</c:v>
                </c:pt>
                <c:pt idx="8">
                  <c:v>670.2</c:v>
                </c:pt>
                <c:pt idx="9">
                  <c:v>720.7</c:v>
                </c:pt>
                <c:pt idx="10">
                  <c:v>771.1</c:v>
                </c:pt>
                <c:pt idx="11">
                  <c:v>821.3</c:v>
                </c:pt>
              </c:numCache>
            </c:numRef>
          </c:xVal>
          <c:yVal>
            <c:numRef>
              <c:f>'Hall-sc-SnSe10Te00-b-EFT-fit_RH'!$W$3:$W$14</c:f>
              <c:numCache>
                <c:formatCode>0.00E+00</c:formatCode>
                <c:ptCount val="12"/>
                <c:pt idx="0">
                  <c:v>15.16757552139698</c:v>
                </c:pt>
                <c:pt idx="1">
                  <c:v>14.607851153543137</c:v>
                </c:pt>
                <c:pt idx="2">
                  <c:v>12.381426740643224</c:v>
                </c:pt>
                <c:pt idx="3">
                  <c:v>10.123475322192874</c:v>
                </c:pt>
                <c:pt idx="4">
                  <c:v>8.3032617857382807</c:v>
                </c:pt>
                <c:pt idx="5">
                  <c:v>6.9970633477728876</c:v>
                </c:pt>
                <c:pt idx="6">
                  <c:v>6.0711582219615812</c:v>
                </c:pt>
                <c:pt idx="7">
                  <c:v>5.6168003873200778</c:v>
                </c:pt>
                <c:pt idx="8">
                  <c:v>5.5686870321145561</c:v>
                </c:pt>
                <c:pt idx="9">
                  <c:v>5.8648745778264919</c:v>
                </c:pt>
                <c:pt idx="10">
                  <c:v>6.3897610614737888</c:v>
                </c:pt>
                <c:pt idx="11">
                  <c:v>7.0497464755325048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E84-4592-8481-25B7AA72B74B}"/>
            </c:ext>
          </c:extLst>
        </c:ser>
        <c:ser>
          <c:idx val="3"/>
          <c:order val="2"/>
          <c:tx>
            <c:strRef>
              <c:f>'Hall-sc-SnSe10Te00-b-EFT-fit_RH'!$X$2</c:f>
              <c:strCache>
                <c:ptCount val="1"/>
                <c:pt idx="0">
                  <c:v>sigma,cal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'Hall-sc-SnSe10Te00-b-EFT-fit_RH'!$Q$3:$Q$14</c:f>
              <c:numCache>
                <c:formatCode>General</c:formatCode>
                <c:ptCount val="12"/>
                <c:pt idx="0">
                  <c:v>298.7</c:v>
                </c:pt>
                <c:pt idx="1">
                  <c:v>320.7</c:v>
                </c:pt>
                <c:pt idx="2">
                  <c:v>371.3</c:v>
                </c:pt>
                <c:pt idx="3">
                  <c:v>421.9</c:v>
                </c:pt>
                <c:pt idx="4">
                  <c:v>472.5</c:v>
                </c:pt>
                <c:pt idx="5">
                  <c:v>520.9</c:v>
                </c:pt>
                <c:pt idx="6">
                  <c:v>571.5</c:v>
                </c:pt>
                <c:pt idx="7">
                  <c:v>619.79999999999995</c:v>
                </c:pt>
                <c:pt idx="8">
                  <c:v>670.2</c:v>
                </c:pt>
                <c:pt idx="9">
                  <c:v>720.7</c:v>
                </c:pt>
                <c:pt idx="10">
                  <c:v>771.1</c:v>
                </c:pt>
                <c:pt idx="11">
                  <c:v>821.3</c:v>
                </c:pt>
              </c:numCache>
            </c:numRef>
          </c:xVal>
          <c:yVal>
            <c:numRef>
              <c:f>'Hall-sc-SnSe10Te00-b-EFT-fit_RH'!$X$3:$X$14</c:f>
              <c:numCache>
                <c:formatCode>0.00E+00</c:formatCode>
                <c:ptCount val="12"/>
                <c:pt idx="0">
                  <c:v>15.167586486380385</c:v>
                </c:pt>
                <c:pt idx="1">
                  <c:v>14.607904621279609</c:v>
                </c:pt>
                <c:pt idx="2">
                  <c:v>12.382532490798935</c:v>
                </c:pt>
                <c:pt idx="3">
                  <c:v>10.135400406672074</c:v>
                </c:pt>
                <c:pt idx="4">
                  <c:v>8.3834769543452108</c:v>
                </c:pt>
                <c:pt idx="5">
                  <c:v>7.3526408097765241</c:v>
                </c:pt>
                <c:pt idx="6">
                  <c:v>7.3386802600027323</c:v>
                </c:pt>
                <c:pt idx="7">
                  <c:v>8.9552157854571366</c:v>
                </c:pt>
                <c:pt idx="8">
                  <c:v>12.856580881992308</c:v>
                </c:pt>
                <c:pt idx="9">
                  <c:v>19.037001714634659</c:v>
                </c:pt>
                <c:pt idx="10">
                  <c:v>27.107957068680012</c:v>
                </c:pt>
                <c:pt idx="11">
                  <c:v>36.604831274621098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E84-4592-8481-25B7AA72B74B}"/>
            </c:ext>
          </c:extLst>
        </c:ser>
        <c:ser>
          <c:idx val="4"/>
          <c:order val="3"/>
          <c:tx>
            <c:strRef>
              <c:f>'Hall-sc-SnSe10Te00-b-EFT-fit_RH'!$Y$2</c:f>
              <c:strCache>
                <c:ptCount val="1"/>
                <c:pt idx="0">
                  <c:v>sigma,obs (S/cm)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'Hall-sc-SnSe10Te00-b-EFT-fit_RH'!$Q$3:$Q$14</c:f>
              <c:numCache>
                <c:formatCode>General</c:formatCode>
                <c:ptCount val="12"/>
                <c:pt idx="0">
                  <c:v>298.7</c:v>
                </c:pt>
                <c:pt idx="1">
                  <c:v>320.7</c:v>
                </c:pt>
                <c:pt idx="2">
                  <c:v>371.3</c:v>
                </c:pt>
                <c:pt idx="3">
                  <c:v>421.9</c:v>
                </c:pt>
                <c:pt idx="4">
                  <c:v>472.5</c:v>
                </c:pt>
                <c:pt idx="5">
                  <c:v>520.9</c:v>
                </c:pt>
                <c:pt idx="6">
                  <c:v>571.5</c:v>
                </c:pt>
                <c:pt idx="7">
                  <c:v>619.79999999999995</c:v>
                </c:pt>
                <c:pt idx="8">
                  <c:v>670.2</c:v>
                </c:pt>
                <c:pt idx="9">
                  <c:v>720.7</c:v>
                </c:pt>
                <c:pt idx="10">
                  <c:v>771.1</c:v>
                </c:pt>
                <c:pt idx="11">
                  <c:v>821.3</c:v>
                </c:pt>
              </c:numCache>
            </c:numRef>
          </c:xVal>
          <c:yVal>
            <c:numRef>
              <c:f>'Hall-sc-SnSe10Te00-b-EFT-fit_RH'!$Y$3:$Y$14</c:f>
              <c:numCache>
                <c:formatCode>General</c:formatCode>
                <c:ptCount val="12"/>
                <c:pt idx="0">
                  <c:v>12.78</c:v>
                </c:pt>
                <c:pt idx="1">
                  <c:v>11.68</c:v>
                </c:pt>
                <c:pt idx="2">
                  <c:v>9.1890000000000001</c:v>
                </c:pt>
                <c:pt idx="3">
                  <c:v>7.681</c:v>
                </c:pt>
                <c:pt idx="4">
                  <c:v>6.2290000000000001</c:v>
                </c:pt>
                <c:pt idx="5">
                  <c:v>5.532</c:v>
                </c:pt>
                <c:pt idx="6">
                  <c:v>5.5460000000000003</c:v>
                </c:pt>
                <c:pt idx="7">
                  <c:v>6.4690000000000003</c:v>
                </c:pt>
                <c:pt idx="8">
                  <c:v>8.7810000000000006</c:v>
                </c:pt>
                <c:pt idx="9">
                  <c:v>14.29</c:v>
                </c:pt>
                <c:pt idx="10">
                  <c:v>26.27</c:v>
                </c:pt>
                <c:pt idx="11">
                  <c:v>73.77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E84-4592-8481-25B7AA72B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632992"/>
        <c:axId val="1254635488"/>
      </c:scatterChart>
      <c:valAx>
        <c:axId val="1254632992"/>
        <c:scaling>
          <c:orientation val="minMax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4635488"/>
        <c:crosses val="autoZero"/>
        <c:crossBetween val="midCat"/>
      </c:valAx>
      <c:valAx>
        <c:axId val="125463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4632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346281714785652"/>
          <c:y val="0.12799654103561886"/>
          <c:w val="0.40585214348206478"/>
          <c:h val="0.321346073040173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433387</xdr:colOff>
      <xdr:row>10</xdr:row>
      <xdr:rowOff>28575</xdr:rowOff>
    </xdr:from>
    <xdr:to>
      <xdr:col>20</xdr:col>
      <xdr:colOff>128587</xdr:colOff>
      <xdr:row>27</xdr:row>
      <xdr:rowOff>85725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AC0E582-CD8B-40C3-97FD-2E1B3EF4D6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ll-STOH-m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l-STOH-muT"/>
    </sheetNames>
    <sheetDataSet>
      <sheetData sheetId="0">
        <row r="1">
          <cell r="B1" t="str">
            <v>mu(cm2/Vs)</v>
          </cell>
          <cell r="H1" t="str">
            <v>mu</v>
          </cell>
        </row>
        <row r="2">
          <cell r="A2">
            <v>300</v>
          </cell>
          <cell r="B2">
            <v>4.4620699999999998</v>
          </cell>
          <cell r="H2">
            <v>3.8588439913877344</v>
          </cell>
        </row>
        <row r="3">
          <cell r="A3">
            <v>295</v>
          </cell>
          <cell r="B3">
            <v>4.4962299999999997</v>
          </cell>
          <cell r="H3">
            <v>3.9972024399448678</v>
          </cell>
        </row>
        <row r="4">
          <cell r="A4">
            <v>290</v>
          </cell>
          <cell r="B4">
            <v>4.4014899999999999</v>
          </cell>
          <cell r="H4">
            <v>4.1421956703210983</v>
          </cell>
        </row>
        <row r="5">
          <cell r="A5">
            <v>285</v>
          </cell>
          <cell r="B5">
            <v>4.2683299999999997</v>
          </cell>
          <cell r="H5">
            <v>4.2941525201023545</v>
          </cell>
        </row>
        <row r="6">
          <cell r="A6">
            <v>280</v>
          </cell>
          <cell r="B6">
            <v>4.1039199999999996</v>
          </cell>
          <cell r="H6">
            <v>4.4534117751638105</v>
          </cell>
        </row>
        <row r="7">
          <cell r="A7">
            <v>275</v>
          </cell>
          <cell r="B7">
            <v>4.26335</v>
          </cell>
          <cell r="H7">
            <v>4.6203211156212207</v>
          </cell>
        </row>
        <row r="8">
          <cell r="A8">
            <v>270</v>
          </cell>
          <cell r="B8">
            <v>4.6292200000000001</v>
          </cell>
          <cell r="H8">
            <v>4.7952357840347855</v>
          </cell>
        </row>
        <row r="9">
          <cell r="A9">
            <v>265</v>
          </cell>
          <cell r="B9">
            <v>5.2325299999999997</v>
          </cell>
          <cell r="H9">
            <v>4.9785169478596698</v>
          </cell>
        </row>
        <row r="10">
          <cell r="A10">
            <v>260</v>
          </cell>
          <cell r="B10">
            <v>5.3154199999999996</v>
          </cell>
          <cell r="H10">
            <v>5.1705297307856926</v>
          </cell>
        </row>
        <row r="11">
          <cell r="A11">
            <v>255</v>
          </cell>
          <cell r="B11">
            <v>5.5315899999999996</v>
          </cell>
          <cell r="H11">
            <v>5.3716408921967416</v>
          </cell>
        </row>
        <row r="12">
          <cell r="A12">
            <v>250</v>
          </cell>
          <cell r="B12">
            <v>5.3408600000000002</v>
          </cell>
          <cell r="H12">
            <v>5.5822161409357145</v>
          </cell>
        </row>
        <row r="13">
          <cell r="A13">
            <v>245</v>
          </cell>
          <cell r="B13">
            <v>5.4383999999999997</v>
          </cell>
          <cell r="H13">
            <v>5.802617079309492</v>
          </cell>
        </row>
        <row r="14">
          <cell r="A14">
            <v>240</v>
          </cell>
          <cell r="B14">
            <v>5.7810899999999998</v>
          </cell>
          <cell r="H14">
            <v>6.0331977861943731</v>
          </cell>
        </row>
        <row r="15">
          <cell r="A15">
            <v>235</v>
          </cell>
          <cell r="B15">
            <v>6.4823899999999997</v>
          </cell>
          <cell r="H15">
            <v>6.2743010644894639</v>
          </cell>
        </row>
        <row r="16">
          <cell r="A16">
            <v>230</v>
          </cell>
          <cell r="B16">
            <v>6.4296699999999998</v>
          </cell>
          <cell r="H16">
            <v>6.5262543981206989</v>
          </cell>
        </row>
        <row r="17">
          <cell r="A17">
            <v>225</v>
          </cell>
          <cell r="B17">
            <v>6.5053900000000002</v>
          </cell>
          <cell r="H17">
            <v>6.7893656871565726</v>
          </cell>
        </row>
        <row r="18">
          <cell r="A18">
            <v>220</v>
          </cell>
          <cell r="B18">
            <v>6.5016100000000003</v>
          </cell>
          <cell r="H18">
            <v>7.0639188558070565</v>
          </cell>
        </row>
        <row r="19">
          <cell r="A19">
            <v>215</v>
          </cell>
          <cell r="B19">
            <v>7.2816299999999998</v>
          </cell>
          <cell r="H19">
            <v>7.3501694560792039</v>
          </cell>
        </row>
        <row r="20">
          <cell r="A20">
            <v>210</v>
          </cell>
          <cell r="B20">
            <v>7.5827900000000001</v>
          </cell>
          <cell r="H20">
            <v>7.6483404179611298</v>
          </cell>
        </row>
        <row r="21">
          <cell r="A21">
            <v>205</v>
          </cell>
          <cell r="B21">
            <v>8.8544599999999996</v>
          </cell>
          <cell r="H21">
            <v>7.9586181227653903</v>
          </cell>
        </row>
        <row r="22">
          <cell r="A22">
            <v>200</v>
          </cell>
          <cell r="B22">
            <v>8.3376400000000004</v>
          </cell>
          <cell r="H22">
            <v>8.2811489964428606</v>
          </cell>
        </row>
        <row r="23">
          <cell r="A23">
            <v>195</v>
          </cell>
          <cell r="B23">
            <v>9.1284799999999997</v>
          </cell>
          <cell r="H23">
            <v>8.6160368302445907</v>
          </cell>
        </row>
        <row r="24">
          <cell r="A24">
            <v>190</v>
          </cell>
          <cell r="B24">
            <v>9.0891300000000008</v>
          </cell>
          <cell r="H24">
            <v>8.9633410323513001</v>
          </cell>
        </row>
        <row r="25">
          <cell r="A25">
            <v>185</v>
          </cell>
          <cell r="B25">
            <v>9.3779299999999992</v>
          </cell>
          <cell r="H25">
            <v>9.3230759908850729</v>
          </cell>
        </row>
        <row r="26">
          <cell r="A26">
            <v>180</v>
          </cell>
          <cell r="B26">
            <v>9.5550800000000002</v>
          </cell>
          <cell r="H26">
            <v>9.6952116809663629</v>
          </cell>
        </row>
        <row r="27">
          <cell r="A27">
            <v>175</v>
          </cell>
          <cell r="B27">
            <v>9.8330400000000004</v>
          </cell>
          <cell r="H27">
            <v>10.079675571731437</v>
          </cell>
        </row>
        <row r="28">
          <cell r="A28">
            <v>170</v>
          </cell>
          <cell r="B28">
            <v>10.15621</v>
          </cell>
          <cell r="H28">
            <v>10.476355780482187</v>
          </cell>
        </row>
        <row r="29">
          <cell r="A29">
            <v>165</v>
          </cell>
          <cell r="B29">
            <v>10.770519999999999</v>
          </cell>
          <cell r="H29">
            <v>10.885105279798902</v>
          </cell>
        </row>
        <row r="30">
          <cell r="A30">
            <v>160</v>
          </cell>
          <cell r="B30">
            <v>11.50517</v>
          </cell>
          <cell r="H30">
            <v>11.305746792309543</v>
          </cell>
        </row>
        <row r="31">
          <cell r="A31">
            <v>155</v>
          </cell>
          <cell r="B31">
            <v>11.73095</v>
          </cell>
          <cell r="H31">
            <v>11.738077814057997</v>
          </cell>
        </row>
        <row r="32">
          <cell r="A32">
            <v>150</v>
          </cell>
          <cell r="B32">
            <v>11.949870000000001</v>
          </cell>
          <cell r="H32">
            <v>12.181875003420732</v>
          </cell>
        </row>
        <row r="33">
          <cell r="A33">
            <v>145</v>
          </cell>
          <cell r="B33">
            <v>12.36403</v>
          </cell>
          <cell r="H33">
            <v>12.63689697636152</v>
          </cell>
        </row>
        <row r="34">
          <cell r="A34">
            <v>140</v>
          </cell>
          <cell r="B34">
            <v>12.99981</v>
          </cell>
          <cell r="H34">
            <v>13.102884384343746</v>
          </cell>
        </row>
        <row r="35">
          <cell r="A35">
            <v>135</v>
          </cell>
          <cell r="B35">
            <v>13.69116</v>
          </cell>
          <cell r="H35">
            <v>13.579556047579032</v>
          </cell>
        </row>
        <row r="36">
          <cell r="A36">
            <v>130</v>
          </cell>
          <cell r="B36">
            <v>13.90781</v>
          </cell>
          <cell r="H36">
            <v>14.066599906655252</v>
          </cell>
        </row>
        <row r="37">
          <cell r="A37">
            <v>125</v>
          </cell>
          <cell r="B37">
            <v>14.473280000000001</v>
          </cell>
          <cell r="H37">
            <v>14.563657674919014</v>
          </cell>
        </row>
        <row r="38">
          <cell r="A38">
            <v>120</v>
          </cell>
          <cell r="B38">
            <v>14.911339999999999</v>
          </cell>
          <cell r="H38">
            <v>15.070302355388735</v>
          </cell>
        </row>
        <row r="39">
          <cell r="A39">
            <v>115</v>
          </cell>
          <cell r="B39">
            <v>15.52553</v>
          </cell>
          <cell r="H39">
            <v>15.586008255084209</v>
          </cell>
        </row>
        <row r="40">
          <cell r="A40">
            <v>110</v>
          </cell>
          <cell r="B40">
            <v>16.054500000000001</v>
          </cell>
          <cell r="H40">
            <v>16.110113796505473</v>
          </cell>
        </row>
        <row r="41">
          <cell r="A41">
            <v>105</v>
          </cell>
          <cell r="B41">
            <v>16.332149999999999</v>
          </cell>
          <cell r="H41">
            <v>16.641778274006665</v>
          </cell>
        </row>
        <row r="42">
          <cell r="A42">
            <v>100</v>
          </cell>
          <cell r="B42">
            <v>16.87453</v>
          </cell>
          <cell r="H42">
            <v>17.179934675784693</v>
          </cell>
        </row>
        <row r="43">
          <cell r="A43">
            <v>95</v>
          </cell>
          <cell r="B43">
            <v>16.92698</v>
          </cell>
          <cell r="H43">
            <v>17.723241682165373</v>
          </cell>
        </row>
        <row r="44">
          <cell r="A44">
            <v>90</v>
          </cell>
          <cell r="B44">
            <v>18.276319999999998</v>
          </cell>
          <cell r="H44">
            <v>18.270038793169409</v>
          </cell>
        </row>
        <row r="45">
          <cell r="A45">
            <v>85</v>
          </cell>
          <cell r="B45">
            <v>18.708069999999999</v>
          </cell>
          <cell r="H45">
            <v>18.818309023905535</v>
          </cell>
        </row>
        <row r="46">
          <cell r="A46">
            <v>80</v>
          </cell>
          <cell r="B46">
            <v>19.53744</v>
          </cell>
          <cell r="H46">
            <v>19.365653522511536</v>
          </cell>
        </row>
        <row r="47">
          <cell r="A47">
            <v>75</v>
          </cell>
          <cell r="B47">
            <v>20.239049999999999</v>
          </cell>
          <cell r="H47">
            <v>19.909281671377023</v>
          </cell>
        </row>
        <row r="48">
          <cell r="A48">
            <v>70</v>
          </cell>
          <cell r="B48">
            <v>20.227319999999999</v>
          </cell>
          <cell r="H48">
            <v>20.446018758352022</v>
          </cell>
        </row>
        <row r="49">
          <cell r="A49">
            <v>65</v>
          </cell>
          <cell r="B49">
            <v>21.353200000000001</v>
          </cell>
          <cell r="H49">
            <v>20.972331433004907</v>
          </cell>
        </row>
        <row r="50">
          <cell r="A50">
            <v>60</v>
          </cell>
          <cell r="B50">
            <v>21.768419999999999</v>
          </cell>
          <cell r="H50">
            <v>21.484369420437805</v>
          </cell>
        </row>
        <row r="51">
          <cell r="A51">
            <v>55</v>
          </cell>
          <cell r="B51">
            <v>22.192779999999999</v>
          </cell>
          <cell r="H51">
            <v>21.978020953857573</v>
          </cell>
        </row>
        <row r="52">
          <cell r="A52">
            <v>50</v>
          </cell>
          <cell r="B52">
            <v>22.680119999999999</v>
          </cell>
          <cell r="H52">
            <v>22.448979459515073</v>
          </cell>
        </row>
        <row r="53">
          <cell r="A53">
            <v>45</v>
          </cell>
          <cell r="B53">
            <v>23.26942</v>
          </cell>
          <cell r="H53">
            <v>22.892819968475823</v>
          </cell>
        </row>
        <row r="54">
          <cell r="A54">
            <v>40</v>
          </cell>
          <cell r="B54">
            <v>23.67428</v>
          </cell>
          <cell r="H54">
            <v>23.305084745306186</v>
          </cell>
        </row>
        <row r="55">
          <cell r="A55">
            <v>35</v>
          </cell>
          <cell r="B55">
            <v>24.10783</v>
          </cell>
          <cell r="H55">
            <v>23.681377825611158</v>
          </cell>
        </row>
        <row r="56">
          <cell r="A56">
            <v>30</v>
          </cell>
          <cell r="B56">
            <v>24.464099999999998</v>
          </cell>
          <cell r="H56">
            <v>24.017467248908265</v>
          </cell>
        </row>
        <row r="57">
          <cell r="A57">
            <v>25</v>
          </cell>
          <cell r="B57">
            <v>24.646899999999999</v>
          </cell>
          <cell r="H57">
            <v>24.30939226519337</v>
          </cell>
        </row>
        <row r="58">
          <cell r="A58">
            <v>20</v>
          </cell>
          <cell r="B58">
            <v>25.036650000000002</v>
          </cell>
          <cell r="H58">
            <v>24.553571428571427</v>
          </cell>
        </row>
        <row r="59">
          <cell r="A59">
            <v>15</v>
          </cell>
          <cell r="B59">
            <v>24.939769999999999</v>
          </cell>
          <cell r="H59">
            <v>24.746906636670417</v>
          </cell>
        </row>
        <row r="60">
          <cell r="A60">
            <v>10</v>
          </cell>
          <cell r="B60">
            <v>25.092759999999998</v>
          </cell>
          <cell r="H60">
            <v>24.886877828054299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1"/>
  <sheetViews>
    <sheetView tabSelected="1" workbookViewId="0">
      <selection activeCell="Y20" sqref="Y20"/>
    </sheetView>
  </sheetViews>
  <sheetFormatPr defaultRowHeight="18.75" x14ac:dyDescent="0.4"/>
  <cols>
    <col min="1" max="1" width="9" style="5"/>
    <col min="3" max="4" width="13.375" customWidth="1"/>
    <col min="5" max="5" width="9.5" bestFit="1" customWidth="1"/>
    <col min="6" max="6" width="9" style="5"/>
    <col min="8" max="8" width="9.5" bestFit="1" customWidth="1"/>
    <col min="10" max="11" width="13.375" customWidth="1"/>
    <col min="12" max="12" width="9.5" bestFit="1" customWidth="1"/>
    <col min="13" max="13" width="9" style="5"/>
    <col min="15" max="15" width="9.5" bestFit="1" customWidth="1"/>
    <col min="20" max="21" width="9.5" bestFit="1" customWidth="1"/>
    <col min="22" max="24" width="9.5" customWidth="1"/>
    <col min="25" max="25" width="18.75" customWidth="1"/>
    <col min="26" max="26" width="9.5" customWidth="1"/>
  </cols>
  <sheetData>
    <row r="1" spans="1:44" x14ac:dyDescent="0.4">
      <c r="C1" s="5" t="s">
        <v>32</v>
      </c>
      <c r="D1" s="5"/>
      <c r="E1" s="5"/>
      <c r="J1" s="5" t="s">
        <v>33</v>
      </c>
      <c r="K1" s="5"/>
      <c r="L1" s="5"/>
    </row>
    <row r="2" spans="1:44" x14ac:dyDescent="0.4">
      <c r="A2" s="5" t="s">
        <v>0</v>
      </c>
      <c r="B2" t="s">
        <v>11</v>
      </c>
      <c r="C2" t="s">
        <v>16</v>
      </c>
      <c r="D2" t="s">
        <v>24</v>
      </c>
      <c r="E2" s="2" t="s">
        <v>17</v>
      </c>
      <c r="F2" s="5" t="s">
        <v>28</v>
      </c>
      <c r="I2" t="s">
        <v>18</v>
      </c>
      <c r="J2" t="s">
        <v>16</v>
      </c>
      <c r="K2" t="s">
        <v>24</v>
      </c>
      <c r="L2" s="2" t="s">
        <v>17</v>
      </c>
      <c r="M2" s="5" t="s">
        <v>29</v>
      </c>
      <c r="Q2" t="s">
        <v>0</v>
      </c>
      <c r="R2" t="s">
        <v>14</v>
      </c>
      <c r="S2" t="s">
        <v>15</v>
      </c>
      <c r="T2" t="s">
        <v>27</v>
      </c>
      <c r="U2" t="s">
        <v>26</v>
      </c>
      <c r="V2" s="5" t="s">
        <v>34</v>
      </c>
      <c r="W2" s="5" t="s">
        <v>35</v>
      </c>
      <c r="X2" t="s">
        <v>31</v>
      </c>
      <c r="Y2" s="3" t="s">
        <v>30</v>
      </c>
      <c r="AC2" t="s">
        <v>0</v>
      </c>
      <c r="AD2" t="s">
        <v>1</v>
      </c>
      <c r="AE2" t="s">
        <v>2</v>
      </c>
      <c r="AF2" t="s">
        <v>3</v>
      </c>
      <c r="AG2" t="s">
        <v>4</v>
      </c>
      <c r="AH2" t="s">
        <v>5</v>
      </c>
      <c r="AI2" t="s">
        <v>6</v>
      </c>
      <c r="AJ2" t="s">
        <v>7</v>
      </c>
      <c r="AK2" t="s">
        <v>8</v>
      </c>
      <c r="AL2" t="s">
        <v>9</v>
      </c>
      <c r="AM2" t="s">
        <v>10</v>
      </c>
      <c r="AN2" t="s">
        <v>11</v>
      </c>
      <c r="AO2" t="s">
        <v>12</v>
      </c>
      <c r="AP2" t="s">
        <v>13</v>
      </c>
      <c r="AQ2" t="s">
        <v>14</v>
      </c>
      <c r="AR2" t="s">
        <v>15</v>
      </c>
    </row>
    <row r="3" spans="1:44" x14ac:dyDescent="0.4">
      <c r="A3" s="5">
        <v>298.7</v>
      </c>
      <c r="B3">
        <v>110.92161132307101</v>
      </c>
      <c r="C3" s="1">
        <f>$H$7</f>
        <v>300</v>
      </c>
      <c r="D3" s="1">
        <f>$H$8*A3^(-2)</f>
        <v>2241.6073938971572</v>
      </c>
      <c r="E3" s="1">
        <f>1/C3+1/D3</f>
        <v>3.7794417833333337E-3</v>
      </c>
      <c r="F3" s="6">
        <f>1/E3</f>
        <v>264.58933814242681</v>
      </c>
      <c r="G3" t="s">
        <v>19</v>
      </c>
      <c r="H3" s="1">
        <v>1.38066E-23</v>
      </c>
      <c r="I3" t="s">
        <v>20</v>
      </c>
      <c r="J3" s="1">
        <f>$O$7</f>
        <v>2000</v>
      </c>
      <c r="K3" s="1">
        <f>$O$8*A3^(-2)</f>
        <v>168.12055454228678</v>
      </c>
      <c r="L3" s="1">
        <f>1/J3+1/K3</f>
        <v>6.4481126666666652E-3</v>
      </c>
      <c r="M3" s="6">
        <f>1/L3</f>
        <v>155.08413883173466</v>
      </c>
      <c r="N3" t="s">
        <v>19</v>
      </c>
      <c r="O3" s="1">
        <v>1.38066E-23</v>
      </c>
      <c r="Q3">
        <v>298.7</v>
      </c>
      <c r="R3">
        <v>258657057460.207</v>
      </c>
      <c r="S3" s="1">
        <v>6.1043226005906406E+17</v>
      </c>
      <c r="T3" s="1">
        <f>F3</f>
        <v>264.58933814242681</v>
      </c>
      <c r="U3" s="1">
        <f>M3</f>
        <v>155.08413883173466</v>
      </c>
      <c r="V3" s="6">
        <f>$H$4*R3*T3</f>
        <v>1.0964983404403573E-5</v>
      </c>
      <c r="W3" s="6">
        <f>$H$4*S3*U3</f>
        <v>15.16757552139698</v>
      </c>
      <c r="X3" s="1">
        <f t="shared" ref="X3" si="0">$H$4*(R3*T3+S3*U3)</f>
        <v>15.167586486380385</v>
      </c>
      <c r="Y3" s="3">
        <v>12.78</v>
      </c>
      <c r="Z3" s="1"/>
      <c r="AC3">
        <v>298.7</v>
      </c>
      <c r="AD3">
        <v>3.3478406427854002</v>
      </c>
      <c r="AE3">
        <v>0.19314543804439699</v>
      </c>
      <c r="AF3" s="1">
        <v>5.908E+17</v>
      </c>
      <c r="AG3">
        <v>304723153157.84601</v>
      </c>
      <c r="AH3" s="1">
        <v>7.1912453506374797E+17</v>
      </c>
      <c r="AI3" s="1">
        <v>7.1912567228191795E+17</v>
      </c>
      <c r="AJ3">
        <v>0</v>
      </c>
      <c r="AK3">
        <v>10.224723607762099</v>
      </c>
      <c r="AL3" s="1">
        <v>6.1043303603067405E+17</v>
      </c>
      <c r="AM3">
        <v>130.5</v>
      </c>
      <c r="AN3">
        <v>110.92161132307101</v>
      </c>
      <c r="AO3">
        <v>1.1780971922821999</v>
      </c>
      <c r="AP3">
        <v>1.1780578814661</v>
      </c>
      <c r="AQ3">
        <v>258657057460.207</v>
      </c>
      <c r="AR3" s="1">
        <v>6.1043226005906406E+17</v>
      </c>
    </row>
    <row r="4" spans="1:44" x14ac:dyDescent="0.4">
      <c r="A4" s="5">
        <v>320.7</v>
      </c>
      <c r="B4">
        <v>92.260253867990002</v>
      </c>
      <c r="C4" s="1">
        <f>$H$7</f>
        <v>300</v>
      </c>
      <c r="D4" s="1">
        <f t="shared" ref="D4:D14" si="1">$H$8*A4^(-2)</f>
        <v>1944.6080345953551</v>
      </c>
      <c r="E4" s="1">
        <f t="shared" ref="E4:E14" si="2">1/C4+1/D4</f>
        <v>3.8475757833333333E-3</v>
      </c>
      <c r="F4" s="6">
        <f t="shared" ref="F4:F14" si="3">1/E4</f>
        <v>259.90391257054165</v>
      </c>
      <c r="G4" t="s">
        <v>21</v>
      </c>
      <c r="H4" s="1">
        <v>1.60218E-19</v>
      </c>
      <c r="I4" t="s">
        <v>22</v>
      </c>
      <c r="J4" s="1">
        <f t="shared" ref="J4:J14" si="4">$O$7</f>
        <v>2000</v>
      </c>
      <c r="K4" s="1">
        <f t="shared" ref="K4:K14" si="5">$O$8*A4^(-2)</f>
        <v>145.84560259465164</v>
      </c>
      <c r="L4" s="1">
        <f t="shared" ref="L4:L14" si="6">1/J4+1/K4</f>
        <v>7.3565659999999984E-3</v>
      </c>
      <c r="M4" s="6">
        <f t="shared" ref="M4:M14" si="7">1/L4</f>
        <v>135.93298829916026</v>
      </c>
      <c r="N4" t="s">
        <v>21</v>
      </c>
      <c r="O4" s="1">
        <v>1.60218E-19</v>
      </c>
      <c r="Q4">
        <v>320.7</v>
      </c>
      <c r="R4">
        <v>1284007839535.04</v>
      </c>
      <c r="S4" s="1">
        <v>6.7073375731326195E+17</v>
      </c>
      <c r="T4" s="1">
        <f t="shared" ref="T4:T14" si="8">F4</f>
        <v>259.90391257054165</v>
      </c>
      <c r="U4" s="1">
        <f t="shared" ref="U4:U14" si="9">M4</f>
        <v>135.93298829916026</v>
      </c>
      <c r="V4" s="6">
        <f t="shared" ref="V4:V14" si="10">$H$4*R4*T4</f>
        <v>5.3467736470780893E-5</v>
      </c>
      <c r="W4" s="6">
        <f t="shared" ref="W4:W14" si="11">$H$4*S4*U4</f>
        <v>14.607851153543137</v>
      </c>
      <c r="X4" s="1">
        <f>$H$4*(R4*T4+S4*U4)</f>
        <v>14.607904621279609</v>
      </c>
      <c r="Y4" s="3">
        <v>11.68</v>
      </c>
      <c r="Z4" s="1"/>
      <c r="AC4">
        <v>320.7</v>
      </c>
      <c r="AD4">
        <v>3.11817898347365</v>
      </c>
      <c r="AE4">
        <v>0.207713671534387</v>
      </c>
      <c r="AF4" s="1">
        <v>6.521E+17</v>
      </c>
      <c r="AG4">
        <v>1512685795840.3999</v>
      </c>
      <c r="AH4" s="1">
        <v>7.9016351432584998E+17</v>
      </c>
      <c r="AI4" s="1">
        <v>7.9016262170839501E+17</v>
      </c>
      <c r="AJ4">
        <v>0</v>
      </c>
      <c r="AK4">
        <v>9.3054407379076594</v>
      </c>
      <c r="AL4" s="1">
        <v>6.7073760934661197E+17</v>
      </c>
      <c r="AM4">
        <v>111.1</v>
      </c>
      <c r="AN4">
        <v>92.260253867990002</v>
      </c>
      <c r="AO4">
        <v>1.1780970094295899</v>
      </c>
      <c r="AP4">
        <v>1.1780583662450199</v>
      </c>
      <c r="AQ4">
        <v>1284007839535.04</v>
      </c>
      <c r="AR4" s="1">
        <v>6.7073375731326195E+17</v>
      </c>
    </row>
    <row r="5" spans="1:44" x14ac:dyDescent="0.4">
      <c r="A5" s="5">
        <v>371.3</v>
      </c>
      <c r="B5">
        <v>65.005394396019796</v>
      </c>
      <c r="C5" s="1">
        <f>$H$7</f>
        <v>300</v>
      </c>
      <c r="D5" s="1">
        <f t="shared" si="1"/>
        <v>1450.7083047030003</v>
      </c>
      <c r="E5" s="1">
        <f t="shared" si="2"/>
        <v>4.0226517833333334E-3</v>
      </c>
      <c r="F5" s="6">
        <f t="shared" si="3"/>
        <v>248.59223563501169</v>
      </c>
      <c r="J5" s="1">
        <f t="shared" si="4"/>
        <v>2000</v>
      </c>
      <c r="K5" s="1">
        <f t="shared" si="5"/>
        <v>108.80312285272502</v>
      </c>
      <c r="L5" s="1">
        <f t="shared" si="6"/>
        <v>9.6909126666666675E-3</v>
      </c>
      <c r="M5" s="6">
        <f t="shared" si="7"/>
        <v>103.18945535848738</v>
      </c>
      <c r="Q5">
        <v>371.3</v>
      </c>
      <c r="R5">
        <v>27762472604710.5</v>
      </c>
      <c r="S5" s="1">
        <v>7.4890040589886797E+17</v>
      </c>
      <c r="T5" s="1">
        <f t="shared" si="8"/>
        <v>248.59223563501169</v>
      </c>
      <c r="U5" s="1">
        <f t="shared" si="9"/>
        <v>103.18945535848738</v>
      </c>
      <c r="V5" s="6">
        <f t="shared" si="10"/>
        <v>1.1057501557084001E-3</v>
      </c>
      <c r="W5" s="6">
        <f t="shared" si="11"/>
        <v>12.381426740643224</v>
      </c>
      <c r="X5" s="1">
        <f t="shared" ref="X5:X14" si="12">$H$4*(R5*T5+S5*U5)</f>
        <v>12.382532490798935</v>
      </c>
      <c r="Y5" s="3">
        <v>9.1890000000000001</v>
      </c>
      <c r="Z5" s="1"/>
      <c r="AC5">
        <v>371.3</v>
      </c>
      <c r="AD5">
        <v>2.6932399676811198</v>
      </c>
      <c r="AE5">
        <v>0.243991537897912</v>
      </c>
      <c r="AF5" s="1">
        <v>8.345E+17</v>
      </c>
      <c r="AG5">
        <v>32706778929394.102</v>
      </c>
      <c r="AH5" s="1">
        <v>8.8225140853337702E+17</v>
      </c>
      <c r="AI5" s="1">
        <v>8.8221713485984998E+17</v>
      </c>
      <c r="AJ5">
        <v>0</v>
      </c>
      <c r="AK5">
        <v>8.3333043106914904</v>
      </c>
      <c r="AL5" s="1">
        <v>7.4898369743356198E+17</v>
      </c>
      <c r="AM5">
        <v>70.209999999999994</v>
      </c>
      <c r="AN5">
        <v>65.005394396019796</v>
      </c>
      <c r="AO5">
        <v>1.1780931545644999</v>
      </c>
      <c r="AP5">
        <v>1.1780623986636101</v>
      </c>
      <c r="AQ5">
        <v>27762472604710.5</v>
      </c>
      <c r="AR5" s="1">
        <v>7.4890040589886797E+17</v>
      </c>
    </row>
    <row r="6" spans="1:44" x14ac:dyDescent="0.4">
      <c r="A6" s="5">
        <v>421.9</v>
      </c>
      <c r="B6">
        <v>52.058608871633801</v>
      </c>
      <c r="C6" s="1">
        <f>$H$7</f>
        <v>300</v>
      </c>
      <c r="D6" s="1">
        <f t="shared" si="1"/>
        <v>1123.5979674337489</v>
      </c>
      <c r="E6" s="1">
        <f t="shared" si="2"/>
        <v>4.2233313833333333E-3</v>
      </c>
      <c r="F6" s="6">
        <f t="shared" si="3"/>
        <v>236.77990411700387</v>
      </c>
      <c r="G6" s="3"/>
      <c r="H6" s="3"/>
      <c r="J6" s="1">
        <f t="shared" si="4"/>
        <v>2000</v>
      </c>
      <c r="K6" s="1">
        <f t="shared" si="5"/>
        <v>84.269847557531165</v>
      </c>
      <c r="L6" s="1">
        <f t="shared" si="6"/>
        <v>1.2366640666666668E-2</v>
      </c>
      <c r="M6" s="6">
        <f t="shared" si="7"/>
        <v>80.862703700563031</v>
      </c>
      <c r="N6" s="3"/>
      <c r="O6" s="3"/>
      <c r="Q6">
        <v>421.9</v>
      </c>
      <c r="R6">
        <v>314344103221275</v>
      </c>
      <c r="S6" s="1">
        <v>7.8139398574084595E+17</v>
      </c>
      <c r="T6" s="1">
        <f t="shared" si="8"/>
        <v>236.77990411700387</v>
      </c>
      <c r="U6" s="1">
        <f t="shared" si="9"/>
        <v>80.862703700563031</v>
      </c>
      <c r="V6" s="6">
        <f t="shared" si="10"/>
        <v>1.1925084479199915E-2</v>
      </c>
      <c r="W6" s="6">
        <f t="shared" si="11"/>
        <v>10.123475322192874</v>
      </c>
      <c r="X6" s="1">
        <f t="shared" si="12"/>
        <v>10.135400406672074</v>
      </c>
      <c r="Y6" s="3">
        <v>7.681</v>
      </c>
      <c r="Z6" s="1"/>
      <c r="AC6">
        <v>421.9</v>
      </c>
      <c r="AD6">
        <v>2.37022991230149</v>
      </c>
      <c r="AE6">
        <v>0.282665987818567</v>
      </c>
      <c r="AF6" s="1">
        <v>9.676E+17</v>
      </c>
      <c r="AG6">
        <v>370315905499747</v>
      </c>
      <c r="AH6" s="1">
        <v>9.2053464563786598E+17</v>
      </c>
      <c r="AI6" s="1">
        <v>9.2016405404293696E+17</v>
      </c>
      <c r="AJ6">
        <v>0</v>
      </c>
      <c r="AK6">
        <v>7.9780259572815</v>
      </c>
      <c r="AL6" s="1">
        <v>7.8233752407939494E+17</v>
      </c>
      <c r="AM6">
        <v>48.58</v>
      </c>
      <c r="AN6">
        <v>52.058608871633801</v>
      </c>
      <c r="AO6">
        <v>1.1780590178243899</v>
      </c>
      <c r="AP6">
        <v>1.17806722656701</v>
      </c>
      <c r="AQ6">
        <v>314344103221275</v>
      </c>
      <c r="AR6" s="1">
        <v>7.8139398574084595E+17</v>
      </c>
    </row>
    <row r="7" spans="1:44" x14ac:dyDescent="0.4">
      <c r="A7" s="5">
        <v>472.5</v>
      </c>
      <c r="B7">
        <v>41.278608701475598</v>
      </c>
      <c r="C7" s="1">
        <f>$H$7</f>
        <v>300</v>
      </c>
      <c r="D7" s="1">
        <f t="shared" si="1"/>
        <v>895.83158366227156</v>
      </c>
      <c r="E7" s="1">
        <f t="shared" si="2"/>
        <v>4.4496145833333332E-3</v>
      </c>
      <c r="F7" s="6">
        <f t="shared" si="3"/>
        <v>224.73856584020621</v>
      </c>
      <c r="G7" s="3" t="s">
        <v>23</v>
      </c>
      <c r="H7" s="4">
        <v>300</v>
      </c>
      <c r="J7" s="1">
        <f t="shared" si="4"/>
        <v>2000</v>
      </c>
      <c r="K7" s="1">
        <f t="shared" si="5"/>
        <v>67.187368774670361</v>
      </c>
      <c r="L7" s="1">
        <f t="shared" si="6"/>
        <v>1.538375E-2</v>
      </c>
      <c r="M7" s="6">
        <f t="shared" si="7"/>
        <v>65.003656455675639</v>
      </c>
      <c r="N7" s="3" t="s">
        <v>23</v>
      </c>
      <c r="O7" s="3">
        <v>2000</v>
      </c>
      <c r="Q7">
        <v>472.5</v>
      </c>
      <c r="R7">
        <v>2227755832914780</v>
      </c>
      <c r="S7" s="1">
        <v>7.9725938094565696E+17</v>
      </c>
      <c r="T7" s="1">
        <f t="shared" si="8"/>
        <v>224.73856584020621</v>
      </c>
      <c r="U7" s="1">
        <f t="shared" si="9"/>
        <v>65.003656455675639</v>
      </c>
      <c r="V7" s="6">
        <f t="shared" si="10"/>
        <v>8.0215168606930523E-2</v>
      </c>
      <c r="W7" s="6">
        <f t="shared" si="11"/>
        <v>8.3032617857382807</v>
      </c>
      <c r="X7" s="1">
        <f t="shared" si="12"/>
        <v>8.3834769543452108</v>
      </c>
      <c r="Y7" s="3">
        <v>6.2290000000000001</v>
      </c>
      <c r="Z7" s="1"/>
      <c r="AC7">
        <v>472.5</v>
      </c>
      <c r="AD7">
        <v>2.1164021164021101</v>
      </c>
      <c r="AE7">
        <v>0.32266738018306901</v>
      </c>
      <c r="AF7" s="1">
        <v>7.561E+17</v>
      </c>
      <c r="AG7">
        <v>2624004330351410</v>
      </c>
      <c r="AH7" s="1">
        <v>9.3922847684172301E+17</v>
      </c>
      <c r="AI7" s="1">
        <v>9.3660649626222694E+17</v>
      </c>
      <c r="AJ7">
        <v>0</v>
      </c>
      <c r="AK7">
        <v>7.7633836671290704</v>
      </c>
      <c r="AL7" s="1">
        <v>8.0396761799728102E+17</v>
      </c>
      <c r="AM7">
        <v>52.64</v>
      </c>
      <c r="AN7">
        <v>41.278608701475598</v>
      </c>
      <c r="AO7">
        <v>1.17786890806528</v>
      </c>
      <c r="AP7">
        <v>1.17807140221752</v>
      </c>
      <c r="AQ7">
        <v>2227755832914780</v>
      </c>
      <c r="AR7" s="1">
        <v>7.9725938094565696E+17</v>
      </c>
    </row>
    <row r="8" spans="1:44" x14ac:dyDescent="0.4">
      <c r="A8" s="5">
        <v>520.9</v>
      </c>
      <c r="B8">
        <v>35.645687808183297</v>
      </c>
      <c r="C8" s="1">
        <f>$H$7</f>
        <v>300</v>
      </c>
      <c r="D8" s="1">
        <f t="shared" si="1"/>
        <v>737.09129255260279</v>
      </c>
      <c r="E8" s="1">
        <f t="shared" si="2"/>
        <v>4.6900173833333333E-3</v>
      </c>
      <c r="F8" s="6">
        <f t="shared" si="3"/>
        <v>213.21882591600772</v>
      </c>
      <c r="G8" s="3" t="s">
        <v>25</v>
      </c>
      <c r="H8" s="4">
        <v>200000000</v>
      </c>
      <c r="J8" s="1">
        <f t="shared" si="4"/>
        <v>2000</v>
      </c>
      <c r="K8" s="1">
        <f t="shared" si="5"/>
        <v>55.28184694144521</v>
      </c>
      <c r="L8" s="1">
        <f t="shared" si="6"/>
        <v>1.8589120666666667E-2</v>
      </c>
      <c r="M8" s="6">
        <f t="shared" si="7"/>
        <v>53.794906059928024</v>
      </c>
      <c r="N8" s="3" t="s">
        <v>25</v>
      </c>
      <c r="O8" s="4">
        <v>15000000</v>
      </c>
      <c r="Q8">
        <v>520.9</v>
      </c>
      <c r="R8" s="1">
        <v>1.04087211044864E+16</v>
      </c>
      <c r="S8" s="1">
        <v>8.1182672910697203E+17</v>
      </c>
      <c r="T8" s="1">
        <f t="shared" si="8"/>
        <v>213.21882591600772</v>
      </c>
      <c r="U8" s="1">
        <f t="shared" si="9"/>
        <v>53.794906059928024</v>
      </c>
      <c r="V8" s="6">
        <f t="shared" si="10"/>
        <v>0.35557746200363627</v>
      </c>
      <c r="W8" s="6">
        <f t="shared" si="11"/>
        <v>6.9970633477728876</v>
      </c>
      <c r="X8" s="1">
        <f t="shared" si="12"/>
        <v>7.3526408097765241</v>
      </c>
      <c r="Y8" s="3">
        <v>5.532</v>
      </c>
      <c r="Z8" s="1"/>
      <c r="AC8">
        <v>520.9</v>
      </c>
      <c r="AD8">
        <v>1.9197542714532501</v>
      </c>
      <c r="AE8">
        <v>0.36147343715938701</v>
      </c>
      <c r="AF8" s="1">
        <v>7.561E+17</v>
      </c>
      <c r="AG8" s="1">
        <v>1.22529300482451E+16</v>
      </c>
      <c r="AH8" s="1">
        <v>9.5639237666372595E+17</v>
      </c>
      <c r="AI8" s="1">
        <v>9.44140522058864E+17</v>
      </c>
      <c r="AJ8">
        <v>0</v>
      </c>
      <c r="AK8">
        <v>7.39871517375117</v>
      </c>
      <c r="AL8" s="1">
        <v>8.4359364131276506E+17</v>
      </c>
      <c r="AM8">
        <v>43.85</v>
      </c>
      <c r="AN8">
        <v>35.645687808183297</v>
      </c>
      <c r="AO8">
        <v>1.1771792062872899</v>
      </c>
      <c r="AP8">
        <v>1.17807451069735</v>
      </c>
      <c r="AQ8" s="1">
        <v>1.04087211044864E+16</v>
      </c>
      <c r="AR8" s="1">
        <v>8.1182672910697203E+17</v>
      </c>
    </row>
    <row r="9" spans="1:44" x14ac:dyDescent="0.4">
      <c r="A9" s="5">
        <v>571.5</v>
      </c>
      <c r="B9">
        <v>33.267708050907601</v>
      </c>
      <c r="C9" s="1">
        <f>$H$7</f>
        <v>300</v>
      </c>
      <c r="D9" s="1">
        <f t="shared" si="1"/>
        <v>612.34690370615317</v>
      </c>
      <c r="E9" s="1">
        <f t="shared" si="2"/>
        <v>4.9663945833333337E-3</v>
      </c>
      <c r="F9" s="6">
        <f t="shared" si="3"/>
        <v>201.35331239202952</v>
      </c>
      <c r="J9" s="1">
        <f t="shared" si="4"/>
        <v>2000</v>
      </c>
      <c r="K9" s="1">
        <f t="shared" si="5"/>
        <v>45.926017777961484</v>
      </c>
      <c r="L9" s="1">
        <f t="shared" si="6"/>
        <v>2.227415E-2</v>
      </c>
      <c r="M9" s="6">
        <f t="shared" si="7"/>
        <v>44.895091395182305</v>
      </c>
      <c r="Q9">
        <v>571.5</v>
      </c>
      <c r="R9" s="1">
        <v>3.92903081051018E+16</v>
      </c>
      <c r="S9" s="1">
        <v>8.4403680553811405E+17</v>
      </c>
      <c r="T9" s="1">
        <f t="shared" si="8"/>
        <v>201.35331239202952</v>
      </c>
      <c r="U9" s="1">
        <f t="shared" si="9"/>
        <v>44.895091395182305</v>
      </c>
      <c r="V9" s="6">
        <f t="shared" si="10"/>
        <v>1.2675220380411512</v>
      </c>
      <c r="W9" s="6">
        <f t="shared" si="11"/>
        <v>6.0711582219615812</v>
      </c>
      <c r="X9" s="1">
        <f t="shared" si="12"/>
        <v>7.3386802600027323</v>
      </c>
      <c r="Y9" s="3">
        <v>5.5460000000000003</v>
      </c>
      <c r="Z9" s="1"/>
      <c r="AC9">
        <v>571.5</v>
      </c>
      <c r="AD9">
        <v>1.7497812773403301</v>
      </c>
      <c r="AE9">
        <v>0.40151946148189699</v>
      </c>
      <c r="AF9" s="1">
        <v>8.767E+17</v>
      </c>
      <c r="AG9" s="1">
        <v>4.61707191155606E+16</v>
      </c>
      <c r="AH9" s="1">
        <v>9.9434007513541299E+17</v>
      </c>
      <c r="AI9" s="1">
        <v>9.4817121230681997E+17</v>
      </c>
      <c r="AJ9">
        <v>0</v>
      </c>
      <c r="AK9">
        <v>6.4373271202757802</v>
      </c>
      <c r="AL9" s="1">
        <v>9.6958084587650598E+17</v>
      </c>
      <c r="AM9">
        <v>41.49</v>
      </c>
      <c r="AN9">
        <v>33.267708050907601</v>
      </c>
      <c r="AO9">
        <v>1.17511725772303</v>
      </c>
      <c r="AP9">
        <v>1.17807667700163</v>
      </c>
      <c r="AQ9" s="1">
        <v>3.92903081051018E+16</v>
      </c>
      <c r="AR9" s="1">
        <v>8.4403680553811405E+17</v>
      </c>
    </row>
    <row r="10" spans="1:44" x14ac:dyDescent="0.4">
      <c r="A10" s="5">
        <v>619.79999999999995</v>
      </c>
      <c r="B10">
        <v>33.464480910279804</v>
      </c>
      <c r="C10" s="1">
        <f>$H$7</f>
        <v>300</v>
      </c>
      <c r="D10" s="1">
        <f t="shared" si="1"/>
        <v>520.62719750232236</v>
      </c>
      <c r="E10" s="1">
        <f t="shared" si="2"/>
        <v>5.2540935333333337E-3</v>
      </c>
      <c r="F10" s="6">
        <f t="shared" si="3"/>
        <v>190.3277879725095</v>
      </c>
      <c r="J10" s="1">
        <f t="shared" si="4"/>
        <v>2000</v>
      </c>
      <c r="K10" s="1">
        <f t="shared" si="5"/>
        <v>39.047039812674178</v>
      </c>
      <c r="L10" s="1">
        <f t="shared" si="6"/>
        <v>2.6110135999999996E-2</v>
      </c>
      <c r="M10" s="6">
        <f t="shared" si="7"/>
        <v>38.29930261565854</v>
      </c>
      <c r="Q10">
        <v>619.79999999999995</v>
      </c>
      <c r="R10" s="1">
        <v>1.09478003438642E+17</v>
      </c>
      <c r="S10" s="1">
        <v>9.1534922416819494E+17</v>
      </c>
      <c r="T10" s="1">
        <f t="shared" si="8"/>
        <v>190.3277879725095</v>
      </c>
      <c r="U10" s="1">
        <f t="shared" si="9"/>
        <v>38.29930261565854</v>
      </c>
      <c r="V10" s="6">
        <f t="shared" si="10"/>
        <v>3.3384153981370583</v>
      </c>
      <c r="W10" s="6">
        <f t="shared" si="11"/>
        <v>5.6168003873200778</v>
      </c>
      <c r="X10" s="1">
        <f t="shared" si="12"/>
        <v>8.9552157854571366</v>
      </c>
      <c r="Y10" s="3">
        <v>6.4690000000000003</v>
      </c>
      <c r="Z10" s="1"/>
      <c r="AC10">
        <v>619.79999999999995</v>
      </c>
      <c r="AD10">
        <v>1.6134236850596899</v>
      </c>
      <c r="AE10">
        <v>0.43762169849572802</v>
      </c>
      <c r="AF10" s="1">
        <v>1.238E+18</v>
      </c>
      <c r="AG10" s="1">
        <v>1.2819029079215299E+17</v>
      </c>
      <c r="AH10" s="1">
        <v>1.07835232108752E+18</v>
      </c>
      <c r="AI10" s="1">
        <v>9.50163497567856E+17</v>
      </c>
      <c r="AJ10">
        <v>0</v>
      </c>
      <c r="AK10">
        <v>4.7891004059179503</v>
      </c>
      <c r="AL10" s="1">
        <v>1.30327379788238E+18</v>
      </c>
      <c r="AM10">
        <v>30.57</v>
      </c>
      <c r="AN10">
        <v>33.464480910279804</v>
      </c>
      <c r="AO10">
        <v>1.17092280426906</v>
      </c>
      <c r="AP10">
        <v>1.1780774950319699</v>
      </c>
      <c r="AQ10" s="1">
        <v>1.09478003438642E+17</v>
      </c>
      <c r="AR10" s="1">
        <v>9.1534922416819494E+17</v>
      </c>
    </row>
    <row r="11" spans="1:44" x14ac:dyDescent="0.4">
      <c r="A11" s="5">
        <v>670.2</v>
      </c>
      <c r="B11">
        <v>35.543232615302301</v>
      </c>
      <c r="C11" s="1">
        <f>$H$7</f>
        <v>300</v>
      </c>
      <c r="D11" s="1">
        <f t="shared" si="1"/>
        <v>445.26765528553631</v>
      </c>
      <c r="E11" s="1">
        <f t="shared" si="2"/>
        <v>5.5791735333333339E-3</v>
      </c>
      <c r="F11" s="6">
        <f t="shared" si="3"/>
        <v>179.23801689002849</v>
      </c>
      <c r="J11" s="1">
        <f t="shared" si="4"/>
        <v>2000</v>
      </c>
      <c r="K11" s="1">
        <f t="shared" si="5"/>
        <v>33.395074146415219</v>
      </c>
      <c r="L11" s="1">
        <f t="shared" si="6"/>
        <v>3.0444536000000008E-2</v>
      </c>
      <c r="M11" s="6">
        <f t="shared" si="7"/>
        <v>32.846616548861171</v>
      </c>
      <c r="Q11">
        <v>670.2</v>
      </c>
      <c r="R11" s="1">
        <v>2.53781875201168E+17</v>
      </c>
      <c r="S11" s="1">
        <v>1.0581588387193999E+18</v>
      </c>
      <c r="T11" s="1">
        <f t="shared" si="8"/>
        <v>179.23801689002849</v>
      </c>
      <c r="U11" s="1">
        <f t="shared" si="9"/>
        <v>32.846616548861171</v>
      </c>
      <c r="V11" s="6">
        <f t="shared" si="10"/>
        <v>7.2878938498777526</v>
      </c>
      <c r="W11" s="6">
        <f t="shared" si="11"/>
        <v>5.5686870321145561</v>
      </c>
      <c r="X11" s="1">
        <f t="shared" si="12"/>
        <v>12.856580881992308</v>
      </c>
      <c r="Y11" s="3">
        <v>8.7810000000000006</v>
      </c>
      <c r="Z11" s="1"/>
      <c r="AC11">
        <v>670.2</v>
      </c>
      <c r="AD11">
        <v>1.49209191286183</v>
      </c>
      <c r="AE11">
        <v>0.47160704734505998</v>
      </c>
      <c r="AF11" s="1">
        <v>2.131E+18</v>
      </c>
      <c r="AG11" s="1">
        <v>2.9538008363171699E+17</v>
      </c>
      <c r="AH11" s="1">
        <v>1.2465925269080399E+18</v>
      </c>
      <c r="AI11" s="1">
        <v>9.5121366460250394E+17</v>
      </c>
      <c r="AJ11">
        <v>0</v>
      </c>
      <c r="AK11">
        <v>2.9168950997001701</v>
      </c>
      <c r="AL11" s="1">
        <v>2.13977838116369E+18</v>
      </c>
      <c r="AM11">
        <v>26.06</v>
      </c>
      <c r="AN11">
        <v>35.543232615302301</v>
      </c>
      <c r="AO11">
        <v>1.16391323611102</v>
      </c>
      <c r="AP11">
        <v>1.1780769401469899</v>
      </c>
      <c r="AQ11" s="1">
        <v>2.53781875201168E+17</v>
      </c>
      <c r="AR11" s="1">
        <v>1.0581588387193999E+18</v>
      </c>
    </row>
    <row r="12" spans="1:44" x14ac:dyDescent="0.4">
      <c r="A12" s="5">
        <v>720.7</v>
      </c>
      <c r="B12">
        <v>42.922644308222601</v>
      </c>
      <c r="C12" s="1">
        <f>$H$7</f>
        <v>300</v>
      </c>
      <c r="D12" s="1">
        <f t="shared" si="1"/>
        <v>385.05339025166876</v>
      </c>
      <c r="E12" s="1">
        <f t="shared" si="2"/>
        <v>5.9303757833333338E-3</v>
      </c>
      <c r="F12" s="6">
        <f t="shared" si="3"/>
        <v>168.62337843925332</v>
      </c>
      <c r="J12" s="1">
        <f t="shared" si="4"/>
        <v>2000</v>
      </c>
      <c r="K12" s="1">
        <f t="shared" si="5"/>
        <v>28.879004268875157</v>
      </c>
      <c r="L12" s="1">
        <f t="shared" si="6"/>
        <v>3.5127232666666668E-2</v>
      </c>
      <c r="M12" s="6">
        <f t="shared" si="7"/>
        <v>28.467941368718503</v>
      </c>
      <c r="Q12">
        <v>720.7</v>
      </c>
      <c r="R12" s="1">
        <v>4.87558600076864E+17</v>
      </c>
      <c r="S12" s="1">
        <v>1.2858531117360699E+18</v>
      </c>
      <c r="T12" s="1">
        <f t="shared" si="8"/>
        <v>168.62337843925332</v>
      </c>
      <c r="U12" s="1">
        <f t="shared" si="9"/>
        <v>28.467941368718503</v>
      </c>
      <c r="V12" s="6">
        <f t="shared" si="10"/>
        <v>13.172127136808168</v>
      </c>
      <c r="W12" s="6">
        <f t="shared" si="11"/>
        <v>5.8648745778264919</v>
      </c>
      <c r="X12" s="1">
        <f t="shared" si="12"/>
        <v>19.037001714634659</v>
      </c>
      <c r="Y12" s="3">
        <v>14.29</v>
      </c>
      <c r="Z12" s="1"/>
      <c r="AC12">
        <v>720.7</v>
      </c>
      <c r="AD12">
        <v>1.38753989177188</v>
      </c>
      <c r="AE12">
        <v>0.50180629558516698</v>
      </c>
      <c r="AF12" s="1">
        <v>4.467E+18</v>
      </c>
      <c r="AG12" s="1">
        <v>5.6311974602556198E+17</v>
      </c>
      <c r="AH12" s="1">
        <v>1.51483155710414E+18</v>
      </c>
      <c r="AI12" s="1">
        <v>9.5171336308308506E+17</v>
      </c>
      <c r="AJ12">
        <v>0</v>
      </c>
      <c r="AK12">
        <v>1.5842860756669499</v>
      </c>
      <c r="AL12" s="1">
        <v>3.9396351267135898E+18</v>
      </c>
      <c r="AM12">
        <v>19.43</v>
      </c>
      <c r="AN12">
        <v>42.922644308222601</v>
      </c>
      <c r="AO12">
        <v>1.1549785932127601</v>
      </c>
      <c r="AP12">
        <v>1.1780751185949401</v>
      </c>
      <c r="AQ12" s="1">
        <v>4.87558600076864E+17</v>
      </c>
      <c r="AR12" s="1">
        <v>1.2858531117360699E+18</v>
      </c>
    </row>
    <row r="13" spans="1:44" x14ac:dyDescent="0.4">
      <c r="A13" s="5">
        <v>771.1</v>
      </c>
      <c r="B13">
        <v>58.146120080936598</v>
      </c>
      <c r="C13" s="1">
        <f>$H$7</f>
        <v>300</v>
      </c>
      <c r="D13" s="1">
        <f t="shared" si="1"/>
        <v>336.36328822763301</v>
      </c>
      <c r="E13" s="1">
        <f t="shared" si="2"/>
        <v>6.3063093833333334E-3</v>
      </c>
      <c r="F13" s="6">
        <f t="shared" si="3"/>
        <v>158.57135119993572</v>
      </c>
      <c r="J13" s="1">
        <f t="shared" si="4"/>
        <v>2000</v>
      </c>
      <c r="K13" s="1">
        <f t="shared" si="5"/>
        <v>25.227246617072474</v>
      </c>
      <c r="L13" s="1">
        <f t="shared" si="6"/>
        <v>4.0139680666666677E-2</v>
      </c>
      <c r="M13" s="6">
        <f t="shared" si="7"/>
        <v>24.913003376990819</v>
      </c>
      <c r="Q13">
        <v>771.1</v>
      </c>
      <c r="R13" s="1">
        <v>8.1548486366066099E+17</v>
      </c>
      <c r="S13" s="1">
        <v>1.6008374124246899E+18</v>
      </c>
      <c r="T13" s="1">
        <f t="shared" si="8"/>
        <v>158.57135119993572</v>
      </c>
      <c r="U13" s="1">
        <f t="shared" si="9"/>
        <v>24.913003376990819</v>
      </c>
      <c r="V13" s="6">
        <f t="shared" si="10"/>
        <v>20.71819600720622</v>
      </c>
      <c r="W13" s="6">
        <f t="shared" si="11"/>
        <v>6.3897610614737888</v>
      </c>
      <c r="X13" s="1">
        <f t="shared" si="12"/>
        <v>27.107957068680012</v>
      </c>
      <c r="Y13" s="3">
        <v>26.27</v>
      </c>
      <c r="Z13" s="1"/>
      <c r="AC13">
        <v>771.1</v>
      </c>
      <c r="AD13">
        <v>1.2968486577616301</v>
      </c>
      <c r="AE13">
        <v>0.52907612069015297</v>
      </c>
      <c r="AF13" s="1">
        <v>7.686E+18</v>
      </c>
      <c r="AG13" s="1">
        <v>9.3396673232646797E+17</v>
      </c>
      <c r="AH13" s="1">
        <v>1.8859023003424901E+18</v>
      </c>
      <c r="AI13" s="1">
        <v>9.5193735544572698E+17</v>
      </c>
      <c r="AJ13">
        <v>0</v>
      </c>
      <c r="AK13">
        <v>0.83954609985547801</v>
      </c>
      <c r="AL13" s="1">
        <v>7.4343851701951703E+18</v>
      </c>
      <c r="AM13">
        <v>21.35</v>
      </c>
      <c r="AN13">
        <v>58.146120080936598</v>
      </c>
      <c r="AO13">
        <v>1.14529008930214</v>
      </c>
      <c r="AP13">
        <v>1.17807235494704</v>
      </c>
      <c r="AQ13" s="1">
        <v>8.1548486366066099E+17</v>
      </c>
      <c r="AR13" s="1">
        <v>1.6008374124246899E+18</v>
      </c>
    </row>
    <row r="14" spans="1:44" x14ac:dyDescent="0.4">
      <c r="A14" s="5">
        <v>821.3</v>
      </c>
      <c r="B14">
        <v>122.39646419220099</v>
      </c>
      <c r="C14" s="1">
        <f>$H$7</f>
        <v>300</v>
      </c>
      <c r="D14" s="1">
        <f t="shared" si="1"/>
        <v>296.50112806077931</v>
      </c>
      <c r="E14" s="1">
        <f t="shared" si="2"/>
        <v>6.7060017833333336E-3</v>
      </c>
      <c r="F14" s="6">
        <f t="shared" si="3"/>
        <v>149.12015121817234</v>
      </c>
      <c r="J14" s="1">
        <f t="shared" si="4"/>
        <v>2000</v>
      </c>
      <c r="K14" s="1">
        <f t="shared" si="5"/>
        <v>22.237584604558446</v>
      </c>
      <c r="L14" s="1">
        <f t="shared" si="6"/>
        <v>4.5468912666666667E-2</v>
      </c>
      <c r="M14" s="6">
        <f t="shared" si="7"/>
        <v>21.993048466564751</v>
      </c>
      <c r="Q14">
        <v>821.3</v>
      </c>
      <c r="R14" s="1">
        <v>1.2370423508548101E+18</v>
      </c>
      <c r="S14" s="1">
        <v>2.00067599656798E+18</v>
      </c>
      <c r="T14" s="1">
        <f t="shared" si="8"/>
        <v>149.12015121817234</v>
      </c>
      <c r="U14" s="1">
        <f t="shared" si="9"/>
        <v>21.993048466564751</v>
      </c>
      <c r="V14" s="6">
        <f t="shared" si="10"/>
        <v>29.555084799088586</v>
      </c>
      <c r="W14" s="6">
        <f t="shared" si="11"/>
        <v>7.0497464755325048</v>
      </c>
      <c r="X14" s="1">
        <f t="shared" si="12"/>
        <v>36.604831274621098</v>
      </c>
      <c r="Y14" s="3">
        <v>73.77</v>
      </c>
      <c r="Z14" s="1"/>
      <c r="AC14">
        <v>821.3</v>
      </c>
      <c r="AD14">
        <v>1.21758188238159</v>
      </c>
      <c r="AE14">
        <v>0.55443488874322799</v>
      </c>
      <c r="AF14" s="1">
        <v>1.25899999999999E+19</v>
      </c>
      <c r="AG14" s="1">
        <v>1.4049074482391501E+18</v>
      </c>
      <c r="AH14" s="1">
        <v>2.3569342639523E+18</v>
      </c>
      <c r="AI14" s="1">
        <v>9.5202668273581696E+17</v>
      </c>
      <c r="AJ14">
        <v>0</v>
      </c>
      <c r="AK14">
        <v>0.45467023998036699</v>
      </c>
      <c r="AL14" s="1">
        <v>1.37275513671848E+19</v>
      </c>
      <c r="AM14">
        <v>36.14</v>
      </c>
      <c r="AN14">
        <v>122.39646419220099</v>
      </c>
      <c r="AO14">
        <v>1.1356987473131701</v>
      </c>
      <c r="AP14">
        <v>1.17806894669374</v>
      </c>
      <c r="AQ14" s="1">
        <v>1.2370423508548101E+18</v>
      </c>
      <c r="AR14" s="1">
        <v>2.00067599656798E+18</v>
      </c>
    </row>
    <row r="15" spans="1:44" x14ac:dyDescent="0.4">
      <c r="C15" s="1"/>
      <c r="D15" s="1"/>
      <c r="E15" s="1"/>
      <c r="F15" s="6"/>
      <c r="J15" s="1"/>
      <c r="K15" s="1"/>
      <c r="L15" s="1"/>
      <c r="M15" s="6"/>
    </row>
    <row r="16" spans="1:44" x14ac:dyDescent="0.4">
      <c r="C16" s="1"/>
      <c r="D16" s="1"/>
      <c r="E16" s="1"/>
      <c r="F16" s="6"/>
      <c r="J16" s="1"/>
      <c r="K16" s="1"/>
      <c r="L16" s="1"/>
      <c r="M16" s="6"/>
    </row>
    <row r="17" spans="3:13" x14ac:dyDescent="0.4">
      <c r="C17" s="1"/>
      <c r="D17" s="1"/>
      <c r="E17" s="1"/>
      <c r="F17" s="6"/>
      <c r="J17" s="1"/>
      <c r="K17" s="1"/>
      <c r="L17" s="1"/>
      <c r="M17" s="6"/>
    </row>
    <row r="18" spans="3:13" x14ac:dyDescent="0.4">
      <c r="C18" s="1"/>
      <c r="D18" s="1"/>
      <c r="E18" s="1"/>
      <c r="F18" s="6"/>
      <c r="J18" s="1"/>
      <c r="K18" s="1"/>
      <c r="L18" s="1"/>
      <c r="M18" s="6"/>
    </row>
    <row r="19" spans="3:13" x14ac:dyDescent="0.4">
      <c r="C19" s="1"/>
      <c r="D19" s="1"/>
      <c r="E19" s="1"/>
      <c r="F19" s="6"/>
      <c r="J19" s="1"/>
      <c r="K19" s="1"/>
      <c r="L19" s="1"/>
      <c r="M19" s="6"/>
    </row>
    <row r="20" spans="3:13" x14ac:dyDescent="0.4">
      <c r="C20" s="1"/>
      <c r="D20" s="1"/>
      <c r="E20" s="1"/>
      <c r="F20" s="6"/>
      <c r="J20" s="1"/>
      <c r="K20" s="1"/>
      <c r="L20" s="1"/>
      <c r="M20" s="6"/>
    </row>
    <row r="21" spans="3:13" x14ac:dyDescent="0.4">
      <c r="C21" s="1"/>
      <c r="D21" s="1"/>
      <c r="E21" s="1"/>
      <c r="F21" s="6"/>
      <c r="J21" s="1"/>
      <c r="K21" s="1"/>
      <c r="L21" s="1"/>
      <c r="M21" s="6"/>
    </row>
    <row r="22" spans="3:13" x14ac:dyDescent="0.4">
      <c r="C22" s="1"/>
      <c r="D22" s="1"/>
      <c r="E22" s="1"/>
      <c r="F22" s="6"/>
      <c r="J22" s="1"/>
      <c r="K22" s="1"/>
      <c r="L22" s="1"/>
      <c r="M22" s="6"/>
    </row>
    <row r="23" spans="3:13" x14ac:dyDescent="0.4">
      <c r="C23" s="1"/>
      <c r="D23" s="1"/>
      <c r="E23" s="1"/>
      <c r="F23" s="6"/>
      <c r="J23" s="1"/>
      <c r="K23" s="1"/>
      <c r="L23" s="1"/>
      <c r="M23" s="6"/>
    </row>
    <row r="24" spans="3:13" x14ac:dyDescent="0.4">
      <c r="C24" s="1"/>
      <c r="D24" s="1"/>
      <c r="E24" s="1"/>
      <c r="F24" s="6"/>
      <c r="J24" s="1"/>
      <c r="K24" s="1"/>
      <c r="L24" s="1"/>
      <c r="M24" s="6"/>
    </row>
    <row r="25" spans="3:13" x14ac:dyDescent="0.4">
      <c r="C25" s="1"/>
      <c r="D25" s="1"/>
      <c r="E25" s="1"/>
      <c r="F25" s="6"/>
      <c r="J25" s="1"/>
      <c r="K25" s="1"/>
      <c r="L25" s="1"/>
      <c r="M25" s="6"/>
    </row>
    <row r="26" spans="3:13" x14ac:dyDescent="0.4">
      <c r="C26" s="1"/>
      <c r="D26" s="1"/>
      <c r="E26" s="1"/>
      <c r="F26" s="6"/>
      <c r="J26" s="1"/>
      <c r="K26" s="1"/>
      <c r="L26" s="1"/>
      <c r="M26" s="6"/>
    </row>
    <row r="27" spans="3:13" x14ac:dyDescent="0.4">
      <c r="C27" s="1"/>
      <c r="D27" s="1"/>
      <c r="E27" s="1"/>
      <c r="F27" s="6"/>
      <c r="J27" s="1"/>
      <c r="K27" s="1"/>
      <c r="L27" s="1"/>
      <c r="M27" s="6"/>
    </row>
    <row r="28" spans="3:13" x14ac:dyDescent="0.4">
      <c r="C28" s="1"/>
      <c r="D28" s="1"/>
      <c r="E28" s="1"/>
      <c r="F28" s="6"/>
      <c r="J28" s="1"/>
      <c r="K28" s="1"/>
      <c r="L28" s="1"/>
      <c r="M28" s="6"/>
    </row>
    <row r="29" spans="3:13" x14ac:dyDescent="0.4">
      <c r="C29" s="1"/>
      <c r="D29" s="1"/>
      <c r="E29" s="1"/>
      <c r="F29" s="6"/>
      <c r="J29" s="1"/>
      <c r="K29" s="1"/>
      <c r="L29" s="1"/>
      <c r="M29" s="6"/>
    </row>
    <row r="30" spans="3:13" x14ac:dyDescent="0.4">
      <c r="C30" s="1"/>
      <c r="D30" s="1"/>
      <c r="E30" s="1"/>
      <c r="F30" s="6"/>
      <c r="J30" s="1"/>
      <c r="K30" s="1"/>
      <c r="L30" s="1"/>
      <c r="M30" s="6"/>
    </row>
    <row r="31" spans="3:13" x14ac:dyDescent="0.4">
      <c r="C31" s="1"/>
      <c r="D31" s="1"/>
      <c r="E31" s="1"/>
      <c r="F31" s="6"/>
      <c r="J31" s="1"/>
      <c r="K31" s="1"/>
      <c r="L31" s="1"/>
      <c r="M31" s="6"/>
    </row>
    <row r="32" spans="3:13" x14ac:dyDescent="0.4">
      <c r="C32" s="1"/>
      <c r="D32" s="1"/>
      <c r="E32" s="1"/>
      <c r="F32" s="6"/>
      <c r="J32" s="1"/>
      <c r="K32" s="1"/>
      <c r="L32" s="1"/>
      <c r="M32" s="6"/>
    </row>
    <row r="33" spans="3:13" x14ac:dyDescent="0.4">
      <c r="C33" s="1"/>
      <c r="D33" s="1"/>
      <c r="E33" s="1"/>
      <c r="F33" s="6"/>
      <c r="J33" s="1"/>
      <c r="K33" s="1"/>
      <c r="L33" s="1"/>
      <c r="M33" s="6"/>
    </row>
    <row r="34" spans="3:13" x14ac:dyDescent="0.4">
      <c r="C34" s="1"/>
      <c r="D34" s="1"/>
      <c r="E34" s="1"/>
      <c r="F34" s="6"/>
      <c r="J34" s="1"/>
      <c r="K34" s="1"/>
      <c r="L34" s="1"/>
      <c r="M34" s="6"/>
    </row>
    <row r="35" spans="3:13" x14ac:dyDescent="0.4">
      <c r="C35" s="1"/>
      <c r="D35" s="1"/>
      <c r="E35" s="1"/>
      <c r="F35" s="6"/>
      <c r="J35" s="1"/>
      <c r="K35" s="1"/>
      <c r="L35" s="1"/>
      <c r="M35" s="6"/>
    </row>
    <row r="36" spans="3:13" x14ac:dyDescent="0.4">
      <c r="C36" s="1"/>
      <c r="D36" s="1"/>
      <c r="E36" s="1"/>
      <c r="F36" s="6"/>
      <c r="J36" s="1"/>
      <c r="K36" s="1"/>
      <c r="L36" s="1"/>
      <c r="M36" s="6"/>
    </row>
    <row r="37" spans="3:13" x14ac:dyDescent="0.4">
      <c r="C37" s="1"/>
      <c r="D37" s="1"/>
      <c r="E37" s="1"/>
      <c r="F37" s="6"/>
      <c r="J37" s="1"/>
      <c r="K37" s="1"/>
      <c r="L37" s="1"/>
      <c r="M37" s="6"/>
    </row>
    <row r="38" spans="3:13" x14ac:dyDescent="0.4">
      <c r="C38" s="1"/>
      <c r="D38" s="1"/>
      <c r="E38" s="1"/>
      <c r="F38" s="6"/>
      <c r="J38" s="1"/>
      <c r="K38" s="1"/>
      <c r="L38" s="1"/>
      <c r="M38" s="6"/>
    </row>
    <row r="39" spans="3:13" x14ac:dyDescent="0.4">
      <c r="C39" s="1"/>
      <c r="D39" s="1"/>
      <c r="E39" s="1"/>
      <c r="F39" s="6"/>
      <c r="J39" s="1"/>
      <c r="K39" s="1"/>
      <c r="L39" s="1"/>
      <c r="M39" s="6"/>
    </row>
    <row r="40" spans="3:13" x14ac:dyDescent="0.4">
      <c r="C40" s="1"/>
      <c r="D40" s="1"/>
      <c r="E40" s="1"/>
      <c r="F40" s="6"/>
      <c r="J40" s="1"/>
      <c r="K40" s="1"/>
      <c r="L40" s="1"/>
      <c r="M40" s="6"/>
    </row>
    <row r="41" spans="3:13" x14ac:dyDescent="0.4">
      <c r="C41" s="1"/>
      <c r="D41" s="1"/>
      <c r="E41" s="1"/>
      <c r="F41" s="6"/>
      <c r="J41" s="1"/>
      <c r="K41" s="1"/>
      <c r="L41" s="1"/>
      <c r="M41" s="6"/>
    </row>
    <row r="42" spans="3:13" x14ac:dyDescent="0.4">
      <c r="C42" s="1"/>
      <c r="D42" s="1"/>
      <c r="E42" s="1"/>
      <c r="F42" s="6"/>
      <c r="J42" s="1"/>
      <c r="K42" s="1"/>
      <c r="L42" s="1"/>
      <c r="M42" s="6"/>
    </row>
    <row r="43" spans="3:13" x14ac:dyDescent="0.4">
      <c r="C43" s="1"/>
      <c r="D43" s="1"/>
      <c r="E43" s="1"/>
      <c r="F43" s="6"/>
      <c r="J43" s="1"/>
      <c r="K43" s="1"/>
      <c r="L43" s="1"/>
      <c r="M43" s="6"/>
    </row>
    <row r="44" spans="3:13" x14ac:dyDescent="0.4">
      <c r="C44" s="1"/>
      <c r="D44" s="1"/>
      <c r="E44" s="1"/>
      <c r="F44" s="6"/>
      <c r="J44" s="1"/>
      <c r="K44" s="1"/>
      <c r="L44" s="1"/>
      <c r="M44" s="6"/>
    </row>
    <row r="45" spans="3:13" x14ac:dyDescent="0.4">
      <c r="C45" s="1"/>
      <c r="D45" s="1"/>
      <c r="E45" s="1"/>
      <c r="F45" s="6"/>
      <c r="J45" s="1"/>
      <c r="K45" s="1"/>
      <c r="L45" s="1"/>
      <c r="M45" s="6"/>
    </row>
    <row r="46" spans="3:13" x14ac:dyDescent="0.4">
      <c r="C46" s="1"/>
      <c r="D46" s="1"/>
      <c r="E46" s="1"/>
      <c r="F46" s="6"/>
      <c r="J46" s="1"/>
      <c r="K46" s="1"/>
      <c r="L46" s="1"/>
      <c r="M46" s="6"/>
    </row>
    <row r="47" spans="3:13" x14ac:dyDescent="0.4">
      <c r="C47" s="1"/>
      <c r="D47" s="1"/>
      <c r="E47" s="1"/>
      <c r="F47" s="6"/>
      <c r="J47" s="1"/>
      <c r="K47" s="1"/>
      <c r="L47" s="1"/>
      <c r="M47" s="6"/>
    </row>
    <row r="48" spans="3:13" x14ac:dyDescent="0.4">
      <c r="C48" s="1"/>
      <c r="D48" s="1"/>
      <c r="E48" s="1"/>
      <c r="F48" s="6"/>
      <c r="J48" s="1"/>
      <c r="K48" s="1"/>
      <c r="L48" s="1"/>
      <c r="M48" s="6"/>
    </row>
    <row r="49" spans="3:13" x14ac:dyDescent="0.4">
      <c r="C49" s="1"/>
      <c r="D49" s="1"/>
      <c r="E49" s="1"/>
      <c r="F49" s="6"/>
      <c r="J49" s="1"/>
      <c r="K49" s="1"/>
      <c r="L49" s="1"/>
      <c r="M49" s="6"/>
    </row>
    <row r="50" spans="3:13" x14ac:dyDescent="0.4">
      <c r="C50" s="1"/>
      <c r="D50" s="1"/>
      <c r="E50" s="1"/>
      <c r="F50" s="6"/>
      <c r="J50" s="1"/>
      <c r="K50" s="1"/>
      <c r="L50" s="1"/>
      <c r="M50" s="6"/>
    </row>
    <row r="51" spans="3:13" x14ac:dyDescent="0.4">
      <c r="C51" s="1"/>
      <c r="D51" s="1"/>
      <c r="E51" s="1"/>
      <c r="F51" s="6"/>
      <c r="J51" s="1"/>
      <c r="K51" s="1"/>
      <c r="L51" s="1"/>
      <c r="M51" s="6"/>
    </row>
    <row r="52" spans="3:13" x14ac:dyDescent="0.4">
      <c r="C52" s="1"/>
      <c r="D52" s="1"/>
      <c r="E52" s="1"/>
      <c r="F52" s="6"/>
      <c r="J52" s="1"/>
      <c r="K52" s="1"/>
      <c r="L52" s="1"/>
      <c r="M52" s="6"/>
    </row>
    <row r="53" spans="3:13" x14ac:dyDescent="0.4">
      <c r="C53" s="1"/>
      <c r="D53" s="1"/>
      <c r="E53" s="1"/>
      <c r="F53" s="6"/>
      <c r="J53" s="1"/>
      <c r="K53" s="1"/>
      <c r="L53" s="1"/>
      <c r="M53" s="6"/>
    </row>
    <row r="54" spans="3:13" x14ac:dyDescent="0.4">
      <c r="C54" s="1"/>
      <c r="D54" s="1"/>
      <c r="E54" s="1"/>
      <c r="F54" s="6"/>
      <c r="J54" s="1"/>
      <c r="K54" s="1"/>
      <c r="L54" s="1"/>
      <c r="M54" s="6"/>
    </row>
    <row r="55" spans="3:13" x14ac:dyDescent="0.4">
      <c r="C55" s="1"/>
      <c r="D55" s="1"/>
      <c r="E55" s="1"/>
      <c r="F55" s="6"/>
      <c r="J55" s="1"/>
      <c r="K55" s="1"/>
      <c r="L55" s="1"/>
      <c r="M55" s="6"/>
    </row>
    <row r="56" spans="3:13" x14ac:dyDescent="0.4">
      <c r="C56" s="1"/>
      <c r="D56" s="1"/>
      <c r="E56" s="1"/>
      <c r="F56" s="6"/>
      <c r="J56" s="1"/>
      <c r="K56" s="1"/>
      <c r="L56" s="1"/>
      <c r="M56" s="6"/>
    </row>
    <row r="57" spans="3:13" x14ac:dyDescent="0.4">
      <c r="C57" s="1"/>
      <c r="D57" s="1"/>
      <c r="E57" s="1"/>
      <c r="F57" s="6"/>
      <c r="J57" s="1"/>
      <c r="K57" s="1"/>
      <c r="L57" s="1"/>
      <c r="M57" s="6"/>
    </row>
    <row r="58" spans="3:13" x14ac:dyDescent="0.4">
      <c r="C58" s="1"/>
      <c r="D58" s="1"/>
      <c r="E58" s="1"/>
      <c r="F58" s="6"/>
      <c r="J58" s="1"/>
      <c r="K58" s="1"/>
      <c r="L58" s="1"/>
      <c r="M58" s="6"/>
    </row>
    <row r="59" spans="3:13" x14ac:dyDescent="0.4">
      <c r="C59" s="1"/>
      <c r="D59" s="1"/>
      <c r="E59" s="1"/>
      <c r="F59" s="6"/>
      <c r="J59" s="1"/>
      <c r="K59" s="1"/>
      <c r="L59" s="1"/>
      <c r="M59" s="6"/>
    </row>
    <row r="60" spans="3:13" x14ac:dyDescent="0.4">
      <c r="C60" s="1"/>
      <c r="D60" s="1"/>
      <c r="E60" s="1"/>
      <c r="F60" s="6"/>
      <c r="J60" s="1"/>
      <c r="K60" s="1"/>
      <c r="L60" s="1"/>
      <c r="M60" s="6"/>
    </row>
    <row r="61" spans="3:13" x14ac:dyDescent="0.4">
      <c r="C61" s="1"/>
      <c r="D61" s="1"/>
      <c r="E61" s="1"/>
      <c r="F61" s="6"/>
      <c r="J61" s="1"/>
      <c r="K61" s="1"/>
      <c r="L61" s="1"/>
      <c r="M61" s="6"/>
    </row>
  </sheetData>
  <phoneticPr fontId="18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Hall-sc-SnSe10Te00-b-EFT-fit_RH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2022-04-11T05:14:42Z</dcterms:created>
  <dcterms:modified xsi:type="dcterms:W3CDTF">2022-04-11T05:56:13Z</dcterms:modified>
</cp:coreProperties>
</file>