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ython\Electrical\Hall-T\"/>
    </mc:Choice>
  </mc:AlternateContent>
  <xr:revisionPtr revIDLastSave="0" documentId="13_ncr:1_{4ADF36CC-CF07-4D7E-AFDE-24B990F3422F}" xr6:coauthVersionLast="47" xr6:coauthVersionMax="47" xr10:uidLastSave="{00000000-0000-0000-0000-000000000000}"/>
  <bookViews>
    <workbookView xWindow="3855" yWindow="3945" windowWidth="28800" windowHeight="15495" xr2:uid="{00000000-000D-0000-FFFF-FFFF00000000}"/>
  </bookViews>
  <sheets>
    <sheet name="Hall-STOH-mu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G17" i="1" l="1"/>
  <c r="H17" i="1" s="1"/>
  <c r="G42" i="1"/>
  <c r="H42" i="1" s="1"/>
  <c r="G3" i="1"/>
  <c r="H3" i="1" s="1"/>
  <c r="G28" i="1"/>
  <c r="H28" i="1" s="1"/>
  <c r="G8" i="1"/>
  <c r="H8" i="1" s="1"/>
  <c r="G16" i="1"/>
  <c r="H16" i="1" s="1"/>
  <c r="G24" i="1"/>
  <c r="H24" i="1" s="1"/>
  <c r="G32" i="1"/>
  <c r="H32" i="1" s="1"/>
  <c r="G40" i="1"/>
  <c r="H40" i="1" s="1"/>
  <c r="G48" i="1"/>
  <c r="H48" i="1" s="1"/>
  <c r="G56" i="1"/>
  <c r="H56" i="1" s="1"/>
  <c r="G10" i="1"/>
  <c r="H10" i="1" s="1"/>
  <c r="G18" i="1"/>
  <c r="H18" i="1" s="1"/>
  <c r="G26" i="1"/>
  <c r="H26" i="1" s="1"/>
  <c r="G34" i="1"/>
  <c r="H34" i="1" s="1"/>
  <c r="G50" i="1"/>
  <c r="H50" i="1" s="1"/>
  <c r="G58" i="1"/>
  <c r="H58" i="1" s="1"/>
  <c r="G9" i="1"/>
  <c r="H9" i="1" s="1"/>
  <c r="G25" i="1"/>
  <c r="H25" i="1" s="1"/>
  <c r="G33" i="1"/>
  <c r="H33" i="1" s="1"/>
  <c r="G41" i="1"/>
  <c r="H41" i="1" s="1"/>
  <c r="G49" i="1"/>
  <c r="H49" i="1" s="1"/>
  <c r="G57" i="1"/>
  <c r="H57" i="1" s="1"/>
  <c r="G11" i="1"/>
  <c r="H11" i="1" s="1"/>
  <c r="G19" i="1"/>
  <c r="H19" i="1" s="1"/>
  <c r="G27" i="1"/>
  <c r="H27" i="1" s="1"/>
  <c r="G35" i="1"/>
  <c r="H35" i="1" s="1"/>
  <c r="G43" i="1"/>
  <c r="H43" i="1" s="1"/>
  <c r="G51" i="1"/>
  <c r="H51" i="1" s="1"/>
  <c r="G59" i="1"/>
  <c r="H59" i="1" s="1"/>
  <c r="G20" i="1"/>
  <c r="H20" i="1" s="1"/>
  <c r="G36" i="1"/>
  <c r="H36" i="1" s="1"/>
  <c r="G44" i="1"/>
  <c r="H44" i="1" s="1"/>
  <c r="G52" i="1"/>
  <c r="H52" i="1" s="1"/>
  <c r="G60" i="1"/>
  <c r="H60" i="1" s="1"/>
  <c r="G4" i="1"/>
  <c r="H4" i="1" s="1"/>
  <c r="G12" i="1"/>
  <c r="H12" i="1" s="1"/>
  <c r="G21" i="1"/>
  <c r="H21" i="1" s="1"/>
  <c r="G45" i="1"/>
  <c r="H45" i="1" s="1"/>
  <c r="G53" i="1"/>
  <c r="H53" i="1" s="1"/>
  <c r="G6" i="1"/>
  <c r="H6" i="1" s="1"/>
  <c r="G14" i="1"/>
  <c r="H14" i="1" s="1"/>
  <c r="G22" i="1"/>
  <c r="H22" i="1" s="1"/>
  <c r="G30" i="1"/>
  <c r="H30" i="1" s="1"/>
  <c r="G38" i="1"/>
  <c r="H38" i="1" s="1"/>
  <c r="G46" i="1"/>
  <c r="H46" i="1" s="1"/>
  <c r="G54" i="1"/>
  <c r="H54" i="1" s="1"/>
  <c r="G13" i="1"/>
  <c r="H13" i="1" s="1"/>
  <c r="G7" i="1"/>
  <c r="H7" i="1" s="1"/>
  <c r="G15" i="1"/>
  <c r="H15" i="1" s="1"/>
  <c r="G23" i="1"/>
  <c r="H23" i="1" s="1"/>
  <c r="G31" i="1"/>
  <c r="H31" i="1" s="1"/>
  <c r="G39" i="1"/>
  <c r="H39" i="1" s="1"/>
  <c r="G47" i="1"/>
  <c r="H47" i="1" s="1"/>
  <c r="G55" i="1"/>
  <c r="H55" i="1" s="1"/>
  <c r="G29" i="1"/>
  <c r="H29" i="1" s="1"/>
  <c r="G2" i="1"/>
  <c r="H2" i="1" s="1"/>
  <c r="G5" i="1"/>
  <c r="H5" i="1" s="1"/>
  <c r="G37" i="1"/>
  <c r="H37" i="1" s="1"/>
</calcChain>
</file>

<file path=xl/sharedStrings.xml><?xml version="1.0" encoding="utf-8"?>
<sst xmlns="http://schemas.openxmlformats.org/spreadsheetml/2006/main" count="16" uniqueCount="16">
  <si>
    <t>T (K)</t>
  </si>
  <si>
    <t>mu(cm2/Vs)</t>
    <phoneticPr fontId="18"/>
  </si>
  <si>
    <t>hv=</t>
    <phoneticPr fontId="18"/>
  </si>
  <si>
    <t>eV</t>
    <phoneticPr fontId="18"/>
  </si>
  <si>
    <t>kB</t>
    <phoneticPr fontId="18"/>
  </si>
  <si>
    <t>J/K</t>
    <phoneticPr fontId="18"/>
  </si>
  <si>
    <t>e</t>
    <phoneticPr fontId="18"/>
  </si>
  <si>
    <t>C</t>
    <phoneticPr fontId="18"/>
  </si>
  <si>
    <t>Aop</t>
    <phoneticPr fontId="18"/>
  </si>
  <si>
    <t>A(T^0)</t>
    <phoneticPr fontId="18"/>
  </si>
  <si>
    <t>A(T^-2)</t>
    <phoneticPr fontId="18"/>
  </si>
  <si>
    <t>mu_op</t>
    <phoneticPr fontId="18"/>
  </si>
  <si>
    <t>mu_T0</t>
    <phoneticPr fontId="18"/>
  </si>
  <si>
    <t>mu_T-2</t>
    <phoneticPr fontId="18"/>
  </si>
  <si>
    <t>1/mu</t>
    <phoneticPr fontId="18"/>
  </si>
  <si>
    <t>mu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</si>
</sst>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33" borderId="0" xfId="0" applyFill="1">
      <alignment vertical="center"/>
    </xf>
    <xf numFmtId="11" fontId="0" fillId="33" borderId="0" xfId="0" applyNumberForma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01661862931714E-2"/>
          <c:y val="9.6359994474374908E-3"/>
          <c:w val="0.90914692640673944"/>
          <c:h val="0.9400030390937974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'Hall-STOH-muT'!$B$1</c:f>
              <c:strCache>
                <c:ptCount val="1"/>
                <c:pt idx="0">
                  <c:v>mu(cm2/Vs)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'Hall-STOH-muT'!$A$2:$A$60</c:f>
              <c:numCache>
                <c:formatCode>General</c:formatCode>
                <c:ptCount val="59"/>
                <c:pt idx="0">
                  <c:v>300</c:v>
                </c:pt>
                <c:pt idx="1">
                  <c:v>295</c:v>
                </c:pt>
                <c:pt idx="2">
                  <c:v>290</c:v>
                </c:pt>
                <c:pt idx="3">
                  <c:v>285</c:v>
                </c:pt>
                <c:pt idx="4">
                  <c:v>280</c:v>
                </c:pt>
                <c:pt idx="5">
                  <c:v>275</c:v>
                </c:pt>
                <c:pt idx="6">
                  <c:v>270</c:v>
                </c:pt>
                <c:pt idx="7">
                  <c:v>265</c:v>
                </c:pt>
                <c:pt idx="8">
                  <c:v>260</c:v>
                </c:pt>
                <c:pt idx="9">
                  <c:v>255</c:v>
                </c:pt>
                <c:pt idx="10">
                  <c:v>250</c:v>
                </c:pt>
                <c:pt idx="11">
                  <c:v>245</c:v>
                </c:pt>
                <c:pt idx="12">
                  <c:v>240</c:v>
                </c:pt>
                <c:pt idx="13">
                  <c:v>235</c:v>
                </c:pt>
                <c:pt idx="14">
                  <c:v>230</c:v>
                </c:pt>
                <c:pt idx="15">
                  <c:v>225</c:v>
                </c:pt>
                <c:pt idx="16">
                  <c:v>220</c:v>
                </c:pt>
                <c:pt idx="17">
                  <c:v>215</c:v>
                </c:pt>
                <c:pt idx="18">
                  <c:v>210</c:v>
                </c:pt>
                <c:pt idx="19">
                  <c:v>205</c:v>
                </c:pt>
                <c:pt idx="20">
                  <c:v>200</c:v>
                </c:pt>
                <c:pt idx="21">
                  <c:v>195</c:v>
                </c:pt>
                <c:pt idx="22">
                  <c:v>190</c:v>
                </c:pt>
                <c:pt idx="23">
                  <c:v>185</c:v>
                </c:pt>
                <c:pt idx="24">
                  <c:v>180</c:v>
                </c:pt>
                <c:pt idx="25">
                  <c:v>175</c:v>
                </c:pt>
                <c:pt idx="26">
                  <c:v>170</c:v>
                </c:pt>
                <c:pt idx="27">
                  <c:v>165</c:v>
                </c:pt>
                <c:pt idx="28">
                  <c:v>160</c:v>
                </c:pt>
                <c:pt idx="29">
                  <c:v>155</c:v>
                </c:pt>
                <c:pt idx="30">
                  <c:v>150</c:v>
                </c:pt>
                <c:pt idx="31">
                  <c:v>145</c:v>
                </c:pt>
                <c:pt idx="32">
                  <c:v>140</c:v>
                </c:pt>
                <c:pt idx="33">
                  <c:v>135</c:v>
                </c:pt>
                <c:pt idx="34">
                  <c:v>130</c:v>
                </c:pt>
                <c:pt idx="35">
                  <c:v>125</c:v>
                </c:pt>
                <c:pt idx="36">
                  <c:v>120</c:v>
                </c:pt>
                <c:pt idx="37">
                  <c:v>115</c:v>
                </c:pt>
                <c:pt idx="38">
                  <c:v>110</c:v>
                </c:pt>
                <c:pt idx="39">
                  <c:v>105</c:v>
                </c:pt>
                <c:pt idx="40">
                  <c:v>100</c:v>
                </c:pt>
                <c:pt idx="41">
                  <c:v>95</c:v>
                </c:pt>
                <c:pt idx="42">
                  <c:v>90</c:v>
                </c:pt>
                <c:pt idx="43">
                  <c:v>85</c:v>
                </c:pt>
                <c:pt idx="44">
                  <c:v>80</c:v>
                </c:pt>
                <c:pt idx="45">
                  <c:v>75</c:v>
                </c:pt>
                <c:pt idx="46">
                  <c:v>70</c:v>
                </c:pt>
                <c:pt idx="47">
                  <c:v>65</c:v>
                </c:pt>
                <c:pt idx="48">
                  <c:v>60</c:v>
                </c:pt>
                <c:pt idx="49">
                  <c:v>55</c:v>
                </c:pt>
                <c:pt idx="50">
                  <c:v>50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30</c:v>
                </c:pt>
                <c:pt idx="55">
                  <c:v>25</c:v>
                </c:pt>
                <c:pt idx="56">
                  <c:v>20</c:v>
                </c:pt>
                <c:pt idx="57">
                  <c:v>15</c:v>
                </c:pt>
                <c:pt idx="58">
                  <c:v>10</c:v>
                </c:pt>
              </c:numCache>
            </c:numRef>
          </c:xVal>
          <c:yVal>
            <c:numRef>
              <c:f>'Hall-STOH-muT'!$B$2:$B$60</c:f>
              <c:numCache>
                <c:formatCode>General</c:formatCode>
                <c:ptCount val="59"/>
                <c:pt idx="0">
                  <c:v>4.4620699999999998</c:v>
                </c:pt>
                <c:pt idx="1">
                  <c:v>4.4962299999999997</c:v>
                </c:pt>
                <c:pt idx="2">
                  <c:v>4.4014899999999999</c:v>
                </c:pt>
                <c:pt idx="3">
                  <c:v>4.2683299999999997</c:v>
                </c:pt>
                <c:pt idx="4">
                  <c:v>4.1039199999999996</c:v>
                </c:pt>
                <c:pt idx="5">
                  <c:v>4.26335</c:v>
                </c:pt>
                <c:pt idx="6">
                  <c:v>4.6292200000000001</c:v>
                </c:pt>
                <c:pt idx="7">
                  <c:v>5.2325299999999997</c:v>
                </c:pt>
                <c:pt idx="8">
                  <c:v>5.3154199999999996</c:v>
                </c:pt>
                <c:pt idx="9">
                  <c:v>5.5315899999999996</c:v>
                </c:pt>
                <c:pt idx="10">
                  <c:v>5.3408600000000002</c:v>
                </c:pt>
                <c:pt idx="11">
                  <c:v>5.4383999999999997</c:v>
                </c:pt>
                <c:pt idx="12">
                  <c:v>5.7810899999999998</c:v>
                </c:pt>
                <c:pt idx="13">
                  <c:v>6.4823899999999997</c:v>
                </c:pt>
                <c:pt idx="14">
                  <c:v>6.4296699999999998</c:v>
                </c:pt>
                <c:pt idx="15">
                  <c:v>6.5053900000000002</c:v>
                </c:pt>
                <c:pt idx="16">
                  <c:v>6.5016100000000003</c:v>
                </c:pt>
                <c:pt idx="17">
                  <c:v>7.2816299999999998</c:v>
                </c:pt>
                <c:pt idx="18">
                  <c:v>7.5827900000000001</c:v>
                </c:pt>
                <c:pt idx="19">
                  <c:v>8.8544599999999996</c:v>
                </c:pt>
                <c:pt idx="20">
                  <c:v>8.3376400000000004</c:v>
                </c:pt>
                <c:pt idx="21">
                  <c:v>9.1284799999999997</c:v>
                </c:pt>
                <c:pt idx="22">
                  <c:v>9.0891300000000008</c:v>
                </c:pt>
                <c:pt idx="23">
                  <c:v>9.3779299999999992</c:v>
                </c:pt>
                <c:pt idx="24">
                  <c:v>9.5550800000000002</c:v>
                </c:pt>
                <c:pt idx="25">
                  <c:v>9.8330400000000004</c:v>
                </c:pt>
                <c:pt idx="26">
                  <c:v>10.15621</c:v>
                </c:pt>
                <c:pt idx="27">
                  <c:v>10.770519999999999</c:v>
                </c:pt>
                <c:pt idx="28">
                  <c:v>11.50517</c:v>
                </c:pt>
                <c:pt idx="29">
                  <c:v>11.73095</c:v>
                </c:pt>
                <c:pt idx="30">
                  <c:v>11.949870000000001</c:v>
                </c:pt>
                <c:pt idx="31">
                  <c:v>12.36403</c:v>
                </c:pt>
                <c:pt idx="32">
                  <c:v>12.99981</c:v>
                </c:pt>
                <c:pt idx="33">
                  <c:v>13.69116</c:v>
                </c:pt>
                <c:pt idx="34">
                  <c:v>13.90781</c:v>
                </c:pt>
                <c:pt idx="35">
                  <c:v>14.473280000000001</c:v>
                </c:pt>
                <c:pt idx="36">
                  <c:v>14.911339999999999</c:v>
                </c:pt>
                <c:pt idx="37">
                  <c:v>15.52553</c:v>
                </c:pt>
                <c:pt idx="38">
                  <c:v>16.054500000000001</c:v>
                </c:pt>
                <c:pt idx="39">
                  <c:v>16.332149999999999</c:v>
                </c:pt>
                <c:pt idx="40">
                  <c:v>16.87453</c:v>
                </c:pt>
                <c:pt idx="41">
                  <c:v>16.92698</c:v>
                </c:pt>
                <c:pt idx="42">
                  <c:v>18.276319999999998</c:v>
                </c:pt>
                <c:pt idx="43">
                  <c:v>18.708069999999999</c:v>
                </c:pt>
                <c:pt idx="44">
                  <c:v>19.53744</c:v>
                </c:pt>
                <c:pt idx="45">
                  <c:v>20.239049999999999</c:v>
                </c:pt>
                <c:pt idx="46">
                  <c:v>20.227319999999999</c:v>
                </c:pt>
                <c:pt idx="47">
                  <c:v>21.353200000000001</c:v>
                </c:pt>
                <c:pt idx="48">
                  <c:v>21.768419999999999</c:v>
                </c:pt>
                <c:pt idx="49">
                  <c:v>22.192779999999999</c:v>
                </c:pt>
                <c:pt idx="50">
                  <c:v>22.680119999999999</c:v>
                </c:pt>
                <c:pt idx="51">
                  <c:v>23.26942</c:v>
                </c:pt>
                <c:pt idx="52">
                  <c:v>23.67428</c:v>
                </c:pt>
                <c:pt idx="53">
                  <c:v>24.10783</c:v>
                </c:pt>
                <c:pt idx="54">
                  <c:v>24.464099999999998</c:v>
                </c:pt>
                <c:pt idx="55">
                  <c:v>24.646899999999999</c:v>
                </c:pt>
                <c:pt idx="56">
                  <c:v>25.036650000000002</c:v>
                </c:pt>
                <c:pt idx="57">
                  <c:v>24.939769999999999</c:v>
                </c:pt>
                <c:pt idx="58">
                  <c:v>25.092759999999998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50-4981-87E0-F7349B08137E}"/>
            </c:ext>
          </c:extLst>
        </c:ser>
        <c:ser>
          <c:idx val="1"/>
          <c:order val="1"/>
          <c:tx>
            <c:strRef>
              <c:f>'Hall-STOH-muT'!$H$1</c:f>
              <c:strCache>
                <c:ptCount val="1"/>
                <c:pt idx="0">
                  <c:v>mu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'Hall-STOH-muT'!$A$2:$A$60</c:f>
              <c:numCache>
                <c:formatCode>General</c:formatCode>
                <c:ptCount val="59"/>
                <c:pt idx="0">
                  <c:v>300</c:v>
                </c:pt>
                <c:pt idx="1">
                  <c:v>295</c:v>
                </c:pt>
                <c:pt idx="2">
                  <c:v>290</c:v>
                </c:pt>
                <c:pt idx="3">
                  <c:v>285</c:v>
                </c:pt>
                <c:pt idx="4">
                  <c:v>280</c:v>
                </c:pt>
                <c:pt idx="5">
                  <c:v>275</c:v>
                </c:pt>
                <c:pt idx="6">
                  <c:v>270</c:v>
                </c:pt>
                <c:pt idx="7">
                  <c:v>265</c:v>
                </c:pt>
                <c:pt idx="8">
                  <c:v>260</c:v>
                </c:pt>
                <c:pt idx="9">
                  <c:v>255</c:v>
                </c:pt>
                <c:pt idx="10">
                  <c:v>250</c:v>
                </c:pt>
                <c:pt idx="11">
                  <c:v>245</c:v>
                </c:pt>
                <c:pt idx="12">
                  <c:v>240</c:v>
                </c:pt>
                <c:pt idx="13">
                  <c:v>235</c:v>
                </c:pt>
                <c:pt idx="14">
                  <c:v>230</c:v>
                </c:pt>
                <c:pt idx="15">
                  <c:v>225</c:v>
                </c:pt>
                <c:pt idx="16">
                  <c:v>220</c:v>
                </c:pt>
                <c:pt idx="17">
                  <c:v>215</c:v>
                </c:pt>
                <c:pt idx="18">
                  <c:v>210</c:v>
                </c:pt>
                <c:pt idx="19">
                  <c:v>205</c:v>
                </c:pt>
                <c:pt idx="20">
                  <c:v>200</c:v>
                </c:pt>
                <c:pt idx="21">
                  <c:v>195</c:v>
                </c:pt>
                <c:pt idx="22">
                  <c:v>190</c:v>
                </c:pt>
                <c:pt idx="23">
                  <c:v>185</c:v>
                </c:pt>
                <c:pt idx="24">
                  <c:v>180</c:v>
                </c:pt>
                <c:pt idx="25">
                  <c:v>175</c:v>
                </c:pt>
                <c:pt idx="26">
                  <c:v>170</c:v>
                </c:pt>
                <c:pt idx="27">
                  <c:v>165</c:v>
                </c:pt>
                <c:pt idx="28">
                  <c:v>160</c:v>
                </c:pt>
                <c:pt idx="29">
                  <c:v>155</c:v>
                </c:pt>
                <c:pt idx="30">
                  <c:v>150</c:v>
                </c:pt>
                <c:pt idx="31">
                  <c:v>145</c:v>
                </c:pt>
                <c:pt idx="32">
                  <c:v>140</c:v>
                </c:pt>
                <c:pt idx="33">
                  <c:v>135</c:v>
                </c:pt>
                <c:pt idx="34">
                  <c:v>130</c:v>
                </c:pt>
                <c:pt idx="35">
                  <c:v>125</c:v>
                </c:pt>
                <c:pt idx="36">
                  <c:v>120</c:v>
                </c:pt>
                <c:pt idx="37">
                  <c:v>115</c:v>
                </c:pt>
                <c:pt idx="38">
                  <c:v>110</c:v>
                </c:pt>
                <c:pt idx="39">
                  <c:v>105</c:v>
                </c:pt>
                <c:pt idx="40">
                  <c:v>100</c:v>
                </c:pt>
                <c:pt idx="41">
                  <c:v>95</c:v>
                </c:pt>
                <c:pt idx="42">
                  <c:v>90</c:v>
                </c:pt>
                <c:pt idx="43">
                  <c:v>85</c:v>
                </c:pt>
                <c:pt idx="44">
                  <c:v>80</c:v>
                </c:pt>
                <c:pt idx="45">
                  <c:v>75</c:v>
                </c:pt>
                <c:pt idx="46">
                  <c:v>70</c:v>
                </c:pt>
                <c:pt idx="47">
                  <c:v>65</c:v>
                </c:pt>
                <c:pt idx="48">
                  <c:v>60</c:v>
                </c:pt>
                <c:pt idx="49">
                  <c:v>55</c:v>
                </c:pt>
                <c:pt idx="50">
                  <c:v>50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30</c:v>
                </c:pt>
                <c:pt idx="55">
                  <c:v>25</c:v>
                </c:pt>
                <c:pt idx="56">
                  <c:v>20</c:v>
                </c:pt>
                <c:pt idx="57">
                  <c:v>15</c:v>
                </c:pt>
                <c:pt idx="58">
                  <c:v>10</c:v>
                </c:pt>
              </c:numCache>
            </c:numRef>
          </c:xVal>
          <c:yVal>
            <c:numRef>
              <c:f>'Hall-STOH-muT'!$H$2:$H$60</c:f>
              <c:numCache>
                <c:formatCode>0.00E+00</c:formatCode>
                <c:ptCount val="59"/>
                <c:pt idx="0">
                  <c:v>3.8588439913877344</c:v>
                </c:pt>
                <c:pt idx="1">
                  <c:v>3.9972024399448678</c:v>
                </c:pt>
                <c:pt idx="2">
                  <c:v>4.1421956703210983</c:v>
                </c:pt>
                <c:pt idx="3">
                  <c:v>4.2941525201023545</c:v>
                </c:pt>
                <c:pt idx="4">
                  <c:v>4.4534117751638105</c:v>
                </c:pt>
                <c:pt idx="5">
                  <c:v>4.6203211156212207</c:v>
                </c:pt>
                <c:pt idx="6">
                  <c:v>4.7952357840347855</c:v>
                </c:pt>
                <c:pt idx="7">
                  <c:v>4.9785169478596698</c:v>
                </c:pt>
                <c:pt idx="8">
                  <c:v>5.1705297307856926</c:v>
                </c:pt>
                <c:pt idx="9">
                  <c:v>5.3716408921967416</c:v>
                </c:pt>
                <c:pt idx="10">
                  <c:v>5.5822161409357145</c:v>
                </c:pt>
                <c:pt idx="11">
                  <c:v>5.802617079309492</c:v>
                </c:pt>
                <c:pt idx="12">
                  <c:v>6.0331977861943731</c:v>
                </c:pt>
                <c:pt idx="13">
                  <c:v>6.2743010644894639</c:v>
                </c:pt>
                <c:pt idx="14">
                  <c:v>6.5262543981206989</c:v>
                </c:pt>
                <c:pt idx="15">
                  <c:v>6.7893656871565726</c:v>
                </c:pt>
                <c:pt idx="16">
                  <c:v>7.0639188558070565</c:v>
                </c:pt>
                <c:pt idx="17">
                  <c:v>7.3501694560792039</c:v>
                </c:pt>
                <c:pt idx="18">
                  <c:v>7.6483404179611298</c:v>
                </c:pt>
                <c:pt idx="19">
                  <c:v>7.9586181227653903</c:v>
                </c:pt>
                <c:pt idx="20">
                  <c:v>8.2811489964428606</c:v>
                </c:pt>
                <c:pt idx="21">
                  <c:v>8.6160368302445907</c:v>
                </c:pt>
                <c:pt idx="22">
                  <c:v>8.9633410323513001</c:v>
                </c:pt>
                <c:pt idx="23">
                  <c:v>9.3230759908850729</c:v>
                </c:pt>
                <c:pt idx="24">
                  <c:v>9.6952116809663629</c:v>
                </c:pt>
                <c:pt idx="25">
                  <c:v>10.079675571731437</c:v>
                </c:pt>
                <c:pt idx="26">
                  <c:v>10.476355780482187</c:v>
                </c:pt>
                <c:pt idx="27">
                  <c:v>10.885105279798902</c:v>
                </c:pt>
                <c:pt idx="28">
                  <c:v>11.305746792309543</c:v>
                </c:pt>
                <c:pt idx="29">
                  <c:v>11.738077814057997</c:v>
                </c:pt>
                <c:pt idx="30">
                  <c:v>12.181875003420732</c:v>
                </c:pt>
                <c:pt idx="31">
                  <c:v>12.63689697636152</c:v>
                </c:pt>
                <c:pt idx="32">
                  <c:v>13.102884384343746</c:v>
                </c:pt>
                <c:pt idx="33">
                  <c:v>13.579556047579032</c:v>
                </c:pt>
                <c:pt idx="34">
                  <c:v>14.066599906655252</c:v>
                </c:pt>
                <c:pt idx="35">
                  <c:v>14.563657674919014</c:v>
                </c:pt>
                <c:pt idx="36">
                  <c:v>15.070302355388735</c:v>
                </c:pt>
                <c:pt idx="37">
                  <c:v>15.586008255084209</c:v>
                </c:pt>
                <c:pt idx="38">
                  <c:v>16.110113796505473</c:v>
                </c:pt>
                <c:pt idx="39">
                  <c:v>16.641778274006665</c:v>
                </c:pt>
                <c:pt idx="40">
                  <c:v>17.179934675784693</c:v>
                </c:pt>
                <c:pt idx="41">
                  <c:v>17.723241682165373</c:v>
                </c:pt>
                <c:pt idx="42">
                  <c:v>18.270038793169409</c:v>
                </c:pt>
                <c:pt idx="43">
                  <c:v>18.818309023905535</c:v>
                </c:pt>
                <c:pt idx="44">
                  <c:v>19.365653522511536</c:v>
                </c:pt>
                <c:pt idx="45">
                  <c:v>19.909281671377023</c:v>
                </c:pt>
                <c:pt idx="46">
                  <c:v>20.446018758352022</c:v>
                </c:pt>
                <c:pt idx="47">
                  <c:v>20.972331433004907</c:v>
                </c:pt>
                <c:pt idx="48">
                  <c:v>21.484369420437805</c:v>
                </c:pt>
                <c:pt idx="49">
                  <c:v>21.978020953857573</c:v>
                </c:pt>
                <c:pt idx="50">
                  <c:v>22.448979459515073</c:v>
                </c:pt>
                <c:pt idx="51">
                  <c:v>22.892819968475823</c:v>
                </c:pt>
                <c:pt idx="52">
                  <c:v>23.305084745306186</c:v>
                </c:pt>
                <c:pt idx="53">
                  <c:v>23.681377825611158</c:v>
                </c:pt>
                <c:pt idx="54">
                  <c:v>24.017467248908265</c:v>
                </c:pt>
                <c:pt idx="55">
                  <c:v>24.30939226519337</c:v>
                </c:pt>
                <c:pt idx="56">
                  <c:v>24.553571428571427</c:v>
                </c:pt>
                <c:pt idx="57">
                  <c:v>24.746906636670417</c:v>
                </c:pt>
                <c:pt idx="58">
                  <c:v>24.886877828054299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5F-496E-9BEC-5184FA528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1576831"/>
        <c:axId val="1251577663"/>
      </c:scatterChart>
      <c:valAx>
        <c:axId val="1251576831"/>
        <c:scaling>
          <c:logBase val="10"/>
          <c:orientation val="minMax"/>
          <c:max val="5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1577663"/>
        <c:crosses val="autoZero"/>
        <c:crossBetween val="midCat"/>
      </c:valAx>
      <c:valAx>
        <c:axId val="1251577663"/>
        <c:scaling>
          <c:logBase val="10"/>
          <c:orientation val="minMax"/>
          <c:max val="40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1576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88386351706036748"/>
          <c:h val="0.864822834645669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'Hall-STOH-muT'!$B$1</c:f>
              <c:strCache>
                <c:ptCount val="1"/>
                <c:pt idx="0">
                  <c:v>mu(cm2/Vs)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'Hall-STOH-muT'!$A$2:$A$60</c:f>
              <c:numCache>
                <c:formatCode>General</c:formatCode>
                <c:ptCount val="59"/>
                <c:pt idx="0">
                  <c:v>300</c:v>
                </c:pt>
                <c:pt idx="1">
                  <c:v>295</c:v>
                </c:pt>
                <c:pt idx="2">
                  <c:v>290</c:v>
                </c:pt>
                <c:pt idx="3">
                  <c:v>285</c:v>
                </c:pt>
                <c:pt idx="4">
                  <c:v>280</c:v>
                </c:pt>
                <c:pt idx="5">
                  <c:v>275</c:v>
                </c:pt>
                <c:pt idx="6">
                  <c:v>270</c:v>
                </c:pt>
                <c:pt idx="7">
                  <c:v>265</c:v>
                </c:pt>
                <c:pt idx="8">
                  <c:v>260</c:v>
                </c:pt>
                <c:pt idx="9">
                  <c:v>255</c:v>
                </c:pt>
                <c:pt idx="10">
                  <c:v>250</c:v>
                </c:pt>
                <c:pt idx="11">
                  <c:v>245</c:v>
                </c:pt>
                <c:pt idx="12">
                  <c:v>240</c:v>
                </c:pt>
                <c:pt idx="13">
                  <c:v>235</c:v>
                </c:pt>
                <c:pt idx="14">
                  <c:v>230</c:v>
                </c:pt>
                <c:pt idx="15">
                  <c:v>225</c:v>
                </c:pt>
                <c:pt idx="16">
                  <c:v>220</c:v>
                </c:pt>
                <c:pt idx="17">
                  <c:v>215</c:v>
                </c:pt>
                <c:pt idx="18">
                  <c:v>210</c:v>
                </c:pt>
                <c:pt idx="19">
                  <c:v>205</c:v>
                </c:pt>
                <c:pt idx="20">
                  <c:v>200</c:v>
                </c:pt>
                <c:pt idx="21">
                  <c:v>195</c:v>
                </c:pt>
                <c:pt idx="22">
                  <c:v>190</c:v>
                </c:pt>
                <c:pt idx="23">
                  <c:v>185</c:v>
                </c:pt>
                <c:pt idx="24">
                  <c:v>180</c:v>
                </c:pt>
                <c:pt idx="25">
                  <c:v>175</c:v>
                </c:pt>
                <c:pt idx="26">
                  <c:v>170</c:v>
                </c:pt>
                <c:pt idx="27">
                  <c:v>165</c:v>
                </c:pt>
                <c:pt idx="28">
                  <c:v>160</c:v>
                </c:pt>
                <c:pt idx="29">
                  <c:v>155</c:v>
                </c:pt>
                <c:pt idx="30">
                  <c:v>150</c:v>
                </c:pt>
                <c:pt idx="31">
                  <c:v>145</c:v>
                </c:pt>
                <c:pt idx="32">
                  <c:v>140</c:v>
                </c:pt>
                <c:pt idx="33">
                  <c:v>135</c:v>
                </c:pt>
                <c:pt idx="34">
                  <c:v>130</c:v>
                </c:pt>
                <c:pt idx="35">
                  <c:v>125</c:v>
                </c:pt>
                <c:pt idx="36">
                  <c:v>120</c:v>
                </c:pt>
                <c:pt idx="37">
                  <c:v>115</c:v>
                </c:pt>
                <c:pt idx="38">
                  <c:v>110</c:v>
                </c:pt>
                <c:pt idx="39">
                  <c:v>105</c:v>
                </c:pt>
                <c:pt idx="40">
                  <c:v>100</c:v>
                </c:pt>
                <c:pt idx="41">
                  <c:v>95</c:v>
                </c:pt>
                <c:pt idx="42">
                  <c:v>90</c:v>
                </c:pt>
                <c:pt idx="43">
                  <c:v>85</c:v>
                </c:pt>
                <c:pt idx="44">
                  <c:v>80</c:v>
                </c:pt>
                <c:pt idx="45">
                  <c:v>75</c:v>
                </c:pt>
                <c:pt idx="46">
                  <c:v>70</c:v>
                </c:pt>
                <c:pt idx="47">
                  <c:v>65</c:v>
                </c:pt>
                <c:pt idx="48">
                  <c:v>60</c:v>
                </c:pt>
                <c:pt idx="49">
                  <c:v>55</c:v>
                </c:pt>
                <c:pt idx="50">
                  <c:v>50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30</c:v>
                </c:pt>
                <c:pt idx="55">
                  <c:v>25</c:v>
                </c:pt>
                <c:pt idx="56">
                  <c:v>20</c:v>
                </c:pt>
                <c:pt idx="57">
                  <c:v>15</c:v>
                </c:pt>
                <c:pt idx="58">
                  <c:v>10</c:v>
                </c:pt>
              </c:numCache>
            </c:numRef>
          </c:xVal>
          <c:yVal>
            <c:numRef>
              <c:f>'Hall-STOH-muT'!$B$2:$B$60</c:f>
              <c:numCache>
                <c:formatCode>General</c:formatCode>
                <c:ptCount val="59"/>
                <c:pt idx="0">
                  <c:v>4.4620699999999998</c:v>
                </c:pt>
                <c:pt idx="1">
                  <c:v>4.4962299999999997</c:v>
                </c:pt>
                <c:pt idx="2">
                  <c:v>4.4014899999999999</c:v>
                </c:pt>
                <c:pt idx="3">
                  <c:v>4.2683299999999997</c:v>
                </c:pt>
                <c:pt idx="4">
                  <c:v>4.1039199999999996</c:v>
                </c:pt>
                <c:pt idx="5">
                  <c:v>4.26335</c:v>
                </c:pt>
                <c:pt idx="6">
                  <c:v>4.6292200000000001</c:v>
                </c:pt>
                <c:pt idx="7">
                  <c:v>5.2325299999999997</c:v>
                </c:pt>
                <c:pt idx="8">
                  <c:v>5.3154199999999996</c:v>
                </c:pt>
                <c:pt idx="9">
                  <c:v>5.5315899999999996</c:v>
                </c:pt>
                <c:pt idx="10">
                  <c:v>5.3408600000000002</c:v>
                </c:pt>
                <c:pt idx="11">
                  <c:v>5.4383999999999997</c:v>
                </c:pt>
                <c:pt idx="12">
                  <c:v>5.7810899999999998</c:v>
                </c:pt>
                <c:pt idx="13">
                  <c:v>6.4823899999999997</c:v>
                </c:pt>
                <c:pt idx="14">
                  <c:v>6.4296699999999998</c:v>
                </c:pt>
                <c:pt idx="15">
                  <c:v>6.5053900000000002</c:v>
                </c:pt>
                <c:pt idx="16">
                  <c:v>6.5016100000000003</c:v>
                </c:pt>
                <c:pt idx="17">
                  <c:v>7.2816299999999998</c:v>
                </c:pt>
                <c:pt idx="18">
                  <c:v>7.5827900000000001</c:v>
                </c:pt>
                <c:pt idx="19">
                  <c:v>8.8544599999999996</c:v>
                </c:pt>
                <c:pt idx="20">
                  <c:v>8.3376400000000004</c:v>
                </c:pt>
                <c:pt idx="21">
                  <c:v>9.1284799999999997</c:v>
                </c:pt>
                <c:pt idx="22">
                  <c:v>9.0891300000000008</c:v>
                </c:pt>
                <c:pt idx="23">
                  <c:v>9.3779299999999992</c:v>
                </c:pt>
                <c:pt idx="24">
                  <c:v>9.5550800000000002</c:v>
                </c:pt>
                <c:pt idx="25">
                  <c:v>9.8330400000000004</c:v>
                </c:pt>
                <c:pt idx="26">
                  <c:v>10.15621</c:v>
                </c:pt>
                <c:pt idx="27">
                  <c:v>10.770519999999999</c:v>
                </c:pt>
                <c:pt idx="28">
                  <c:v>11.50517</c:v>
                </c:pt>
                <c:pt idx="29">
                  <c:v>11.73095</c:v>
                </c:pt>
                <c:pt idx="30">
                  <c:v>11.949870000000001</c:v>
                </c:pt>
                <c:pt idx="31">
                  <c:v>12.36403</c:v>
                </c:pt>
                <c:pt idx="32">
                  <c:v>12.99981</c:v>
                </c:pt>
                <c:pt idx="33">
                  <c:v>13.69116</c:v>
                </c:pt>
                <c:pt idx="34">
                  <c:v>13.90781</c:v>
                </c:pt>
                <c:pt idx="35">
                  <c:v>14.473280000000001</c:v>
                </c:pt>
                <c:pt idx="36">
                  <c:v>14.911339999999999</c:v>
                </c:pt>
                <c:pt idx="37">
                  <c:v>15.52553</c:v>
                </c:pt>
                <c:pt idx="38">
                  <c:v>16.054500000000001</c:v>
                </c:pt>
                <c:pt idx="39">
                  <c:v>16.332149999999999</c:v>
                </c:pt>
                <c:pt idx="40">
                  <c:v>16.87453</c:v>
                </c:pt>
                <c:pt idx="41">
                  <c:v>16.92698</c:v>
                </c:pt>
                <c:pt idx="42">
                  <c:v>18.276319999999998</c:v>
                </c:pt>
                <c:pt idx="43">
                  <c:v>18.708069999999999</c:v>
                </c:pt>
                <c:pt idx="44">
                  <c:v>19.53744</c:v>
                </c:pt>
                <c:pt idx="45">
                  <c:v>20.239049999999999</c:v>
                </c:pt>
                <c:pt idx="46">
                  <c:v>20.227319999999999</c:v>
                </c:pt>
                <c:pt idx="47">
                  <c:v>21.353200000000001</c:v>
                </c:pt>
                <c:pt idx="48">
                  <c:v>21.768419999999999</c:v>
                </c:pt>
                <c:pt idx="49">
                  <c:v>22.192779999999999</c:v>
                </c:pt>
                <c:pt idx="50">
                  <c:v>22.680119999999999</c:v>
                </c:pt>
                <c:pt idx="51">
                  <c:v>23.26942</c:v>
                </c:pt>
                <c:pt idx="52">
                  <c:v>23.67428</c:v>
                </c:pt>
                <c:pt idx="53">
                  <c:v>24.10783</c:v>
                </c:pt>
                <c:pt idx="54">
                  <c:v>24.464099999999998</c:v>
                </c:pt>
                <c:pt idx="55">
                  <c:v>24.646899999999999</c:v>
                </c:pt>
                <c:pt idx="56">
                  <c:v>25.036650000000002</c:v>
                </c:pt>
                <c:pt idx="57">
                  <c:v>24.939769999999999</c:v>
                </c:pt>
                <c:pt idx="58">
                  <c:v>25.092759999999998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F9-4C56-8247-ABAD2AAFFA21}"/>
            </c:ext>
          </c:extLst>
        </c:ser>
        <c:ser>
          <c:idx val="1"/>
          <c:order val="1"/>
          <c:tx>
            <c:strRef>
              <c:f>'Hall-STOH-muT'!$H$1</c:f>
              <c:strCache>
                <c:ptCount val="1"/>
                <c:pt idx="0">
                  <c:v>mu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'Hall-STOH-muT'!$A$2:$A$60</c:f>
              <c:numCache>
                <c:formatCode>General</c:formatCode>
                <c:ptCount val="59"/>
                <c:pt idx="0">
                  <c:v>300</c:v>
                </c:pt>
                <c:pt idx="1">
                  <c:v>295</c:v>
                </c:pt>
                <c:pt idx="2">
                  <c:v>290</c:v>
                </c:pt>
                <c:pt idx="3">
                  <c:v>285</c:v>
                </c:pt>
                <c:pt idx="4">
                  <c:v>280</c:v>
                </c:pt>
                <c:pt idx="5">
                  <c:v>275</c:v>
                </c:pt>
                <c:pt idx="6">
                  <c:v>270</c:v>
                </c:pt>
                <c:pt idx="7">
                  <c:v>265</c:v>
                </c:pt>
                <c:pt idx="8">
                  <c:v>260</c:v>
                </c:pt>
                <c:pt idx="9">
                  <c:v>255</c:v>
                </c:pt>
                <c:pt idx="10">
                  <c:v>250</c:v>
                </c:pt>
                <c:pt idx="11">
                  <c:v>245</c:v>
                </c:pt>
                <c:pt idx="12">
                  <c:v>240</c:v>
                </c:pt>
                <c:pt idx="13">
                  <c:v>235</c:v>
                </c:pt>
                <c:pt idx="14">
                  <c:v>230</c:v>
                </c:pt>
                <c:pt idx="15">
                  <c:v>225</c:v>
                </c:pt>
                <c:pt idx="16">
                  <c:v>220</c:v>
                </c:pt>
                <c:pt idx="17">
                  <c:v>215</c:v>
                </c:pt>
                <c:pt idx="18">
                  <c:v>210</c:v>
                </c:pt>
                <c:pt idx="19">
                  <c:v>205</c:v>
                </c:pt>
                <c:pt idx="20">
                  <c:v>200</c:v>
                </c:pt>
                <c:pt idx="21">
                  <c:v>195</c:v>
                </c:pt>
                <c:pt idx="22">
                  <c:v>190</c:v>
                </c:pt>
                <c:pt idx="23">
                  <c:v>185</c:v>
                </c:pt>
                <c:pt idx="24">
                  <c:v>180</c:v>
                </c:pt>
                <c:pt idx="25">
                  <c:v>175</c:v>
                </c:pt>
                <c:pt idx="26">
                  <c:v>170</c:v>
                </c:pt>
                <c:pt idx="27">
                  <c:v>165</c:v>
                </c:pt>
                <c:pt idx="28">
                  <c:v>160</c:v>
                </c:pt>
                <c:pt idx="29">
                  <c:v>155</c:v>
                </c:pt>
                <c:pt idx="30">
                  <c:v>150</c:v>
                </c:pt>
                <c:pt idx="31">
                  <c:v>145</c:v>
                </c:pt>
                <c:pt idx="32">
                  <c:v>140</c:v>
                </c:pt>
                <c:pt idx="33">
                  <c:v>135</c:v>
                </c:pt>
                <c:pt idx="34">
                  <c:v>130</c:v>
                </c:pt>
                <c:pt idx="35">
                  <c:v>125</c:v>
                </c:pt>
                <c:pt idx="36">
                  <c:v>120</c:v>
                </c:pt>
                <c:pt idx="37">
                  <c:v>115</c:v>
                </c:pt>
                <c:pt idx="38">
                  <c:v>110</c:v>
                </c:pt>
                <c:pt idx="39">
                  <c:v>105</c:v>
                </c:pt>
                <c:pt idx="40">
                  <c:v>100</c:v>
                </c:pt>
                <c:pt idx="41">
                  <c:v>95</c:v>
                </c:pt>
                <c:pt idx="42">
                  <c:v>90</c:v>
                </c:pt>
                <c:pt idx="43">
                  <c:v>85</c:v>
                </c:pt>
                <c:pt idx="44">
                  <c:v>80</c:v>
                </c:pt>
                <c:pt idx="45">
                  <c:v>75</c:v>
                </c:pt>
                <c:pt idx="46">
                  <c:v>70</c:v>
                </c:pt>
                <c:pt idx="47">
                  <c:v>65</c:v>
                </c:pt>
                <c:pt idx="48">
                  <c:v>60</c:v>
                </c:pt>
                <c:pt idx="49">
                  <c:v>55</c:v>
                </c:pt>
                <c:pt idx="50">
                  <c:v>50</c:v>
                </c:pt>
                <c:pt idx="51">
                  <c:v>45</c:v>
                </c:pt>
                <c:pt idx="52">
                  <c:v>40</c:v>
                </c:pt>
                <c:pt idx="53">
                  <c:v>35</c:v>
                </c:pt>
                <c:pt idx="54">
                  <c:v>30</c:v>
                </c:pt>
                <c:pt idx="55">
                  <c:v>25</c:v>
                </c:pt>
                <c:pt idx="56">
                  <c:v>20</c:v>
                </c:pt>
                <c:pt idx="57">
                  <c:v>15</c:v>
                </c:pt>
                <c:pt idx="58">
                  <c:v>10</c:v>
                </c:pt>
              </c:numCache>
            </c:numRef>
          </c:xVal>
          <c:yVal>
            <c:numRef>
              <c:f>'Hall-STOH-muT'!$H$2:$H$60</c:f>
              <c:numCache>
                <c:formatCode>0.00E+00</c:formatCode>
                <c:ptCount val="59"/>
                <c:pt idx="0">
                  <c:v>3.8588439913877344</c:v>
                </c:pt>
                <c:pt idx="1">
                  <c:v>3.9972024399448678</c:v>
                </c:pt>
                <c:pt idx="2">
                  <c:v>4.1421956703210983</c:v>
                </c:pt>
                <c:pt idx="3">
                  <c:v>4.2941525201023545</c:v>
                </c:pt>
                <c:pt idx="4">
                  <c:v>4.4534117751638105</c:v>
                </c:pt>
                <c:pt idx="5">
                  <c:v>4.6203211156212207</c:v>
                </c:pt>
                <c:pt idx="6">
                  <c:v>4.7952357840347855</c:v>
                </c:pt>
                <c:pt idx="7">
                  <c:v>4.9785169478596698</c:v>
                </c:pt>
                <c:pt idx="8">
                  <c:v>5.1705297307856926</c:v>
                </c:pt>
                <c:pt idx="9">
                  <c:v>5.3716408921967416</c:v>
                </c:pt>
                <c:pt idx="10">
                  <c:v>5.5822161409357145</c:v>
                </c:pt>
                <c:pt idx="11">
                  <c:v>5.802617079309492</c:v>
                </c:pt>
                <c:pt idx="12">
                  <c:v>6.0331977861943731</c:v>
                </c:pt>
                <c:pt idx="13">
                  <c:v>6.2743010644894639</c:v>
                </c:pt>
                <c:pt idx="14">
                  <c:v>6.5262543981206989</c:v>
                </c:pt>
                <c:pt idx="15">
                  <c:v>6.7893656871565726</c:v>
                </c:pt>
                <c:pt idx="16">
                  <c:v>7.0639188558070565</c:v>
                </c:pt>
                <c:pt idx="17">
                  <c:v>7.3501694560792039</c:v>
                </c:pt>
                <c:pt idx="18">
                  <c:v>7.6483404179611298</c:v>
                </c:pt>
                <c:pt idx="19">
                  <c:v>7.9586181227653903</c:v>
                </c:pt>
                <c:pt idx="20">
                  <c:v>8.2811489964428606</c:v>
                </c:pt>
                <c:pt idx="21">
                  <c:v>8.6160368302445907</c:v>
                </c:pt>
                <c:pt idx="22">
                  <c:v>8.9633410323513001</c:v>
                </c:pt>
                <c:pt idx="23">
                  <c:v>9.3230759908850729</c:v>
                </c:pt>
                <c:pt idx="24">
                  <c:v>9.6952116809663629</c:v>
                </c:pt>
                <c:pt idx="25">
                  <c:v>10.079675571731437</c:v>
                </c:pt>
                <c:pt idx="26">
                  <c:v>10.476355780482187</c:v>
                </c:pt>
                <c:pt idx="27">
                  <c:v>10.885105279798902</c:v>
                </c:pt>
                <c:pt idx="28">
                  <c:v>11.305746792309543</c:v>
                </c:pt>
                <c:pt idx="29">
                  <c:v>11.738077814057997</c:v>
                </c:pt>
                <c:pt idx="30">
                  <c:v>12.181875003420732</c:v>
                </c:pt>
                <c:pt idx="31">
                  <c:v>12.63689697636152</c:v>
                </c:pt>
                <c:pt idx="32">
                  <c:v>13.102884384343746</c:v>
                </c:pt>
                <c:pt idx="33">
                  <c:v>13.579556047579032</c:v>
                </c:pt>
                <c:pt idx="34">
                  <c:v>14.066599906655252</c:v>
                </c:pt>
                <c:pt idx="35">
                  <c:v>14.563657674919014</c:v>
                </c:pt>
                <c:pt idx="36">
                  <c:v>15.070302355388735</c:v>
                </c:pt>
                <c:pt idx="37">
                  <c:v>15.586008255084209</c:v>
                </c:pt>
                <c:pt idx="38">
                  <c:v>16.110113796505473</c:v>
                </c:pt>
                <c:pt idx="39">
                  <c:v>16.641778274006665</c:v>
                </c:pt>
                <c:pt idx="40">
                  <c:v>17.179934675784693</c:v>
                </c:pt>
                <c:pt idx="41">
                  <c:v>17.723241682165373</c:v>
                </c:pt>
                <c:pt idx="42">
                  <c:v>18.270038793169409</c:v>
                </c:pt>
                <c:pt idx="43">
                  <c:v>18.818309023905535</c:v>
                </c:pt>
                <c:pt idx="44">
                  <c:v>19.365653522511536</c:v>
                </c:pt>
                <c:pt idx="45">
                  <c:v>19.909281671377023</c:v>
                </c:pt>
                <c:pt idx="46">
                  <c:v>20.446018758352022</c:v>
                </c:pt>
                <c:pt idx="47">
                  <c:v>20.972331433004907</c:v>
                </c:pt>
                <c:pt idx="48">
                  <c:v>21.484369420437805</c:v>
                </c:pt>
                <c:pt idx="49">
                  <c:v>21.978020953857573</c:v>
                </c:pt>
                <c:pt idx="50">
                  <c:v>22.448979459515073</c:v>
                </c:pt>
                <c:pt idx="51">
                  <c:v>22.892819968475823</c:v>
                </c:pt>
                <c:pt idx="52">
                  <c:v>23.305084745306186</c:v>
                </c:pt>
                <c:pt idx="53">
                  <c:v>23.681377825611158</c:v>
                </c:pt>
                <c:pt idx="54">
                  <c:v>24.017467248908265</c:v>
                </c:pt>
                <c:pt idx="55">
                  <c:v>24.30939226519337</c:v>
                </c:pt>
                <c:pt idx="56">
                  <c:v>24.553571428571427</c:v>
                </c:pt>
                <c:pt idx="57">
                  <c:v>24.746906636670417</c:v>
                </c:pt>
                <c:pt idx="58">
                  <c:v>24.886877828054299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F9-4C56-8247-ABAD2AAFF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77743"/>
        <c:axId val="541073999"/>
      </c:scatterChart>
      <c:valAx>
        <c:axId val="54107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1073999"/>
        <c:crosses val="autoZero"/>
        <c:crossBetween val="midCat"/>
      </c:valAx>
      <c:valAx>
        <c:axId val="54107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10777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4081364829397"/>
          <c:y val="0.28298556430446192"/>
          <c:w val="0.3498503937007874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6</xdr:row>
      <xdr:rowOff>0</xdr:rowOff>
    </xdr:from>
    <xdr:to>
      <xdr:col>18</xdr:col>
      <xdr:colOff>171450</xdr:colOff>
      <xdr:row>26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B7BB90-FEBF-4285-A4A0-F9DAAAC94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762000</xdr:colOff>
      <xdr:row>12</xdr:row>
      <xdr:rowOff>114300</xdr:rowOff>
    </xdr:from>
    <xdr:to>
      <xdr:col>10</xdr:col>
      <xdr:colOff>476250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87272E-8A9C-4C33-A375-E9E561337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workbookViewId="0">
      <selection activeCell="D3" sqref="D3"/>
    </sheetView>
  </sheetViews>
  <sheetFormatPr defaultRowHeight="18.75" x14ac:dyDescent="0.4"/>
  <cols>
    <col min="3" max="3" width="18" customWidth="1"/>
    <col min="4" max="4" width="13.375" bestFit="1" customWidth="1"/>
    <col min="5" max="6" width="13.375" customWidth="1"/>
    <col min="7" max="7" width="9.5" bestFit="1" customWidth="1"/>
    <col min="10" max="10" width="9.5" bestFit="1" customWidth="1"/>
  </cols>
  <sheetData>
    <row r="1" spans="1:11" x14ac:dyDescent="0.4">
      <c r="A1" t="s">
        <v>0</v>
      </c>
      <c r="B1" t="s">
        <v>1</v>
      </c>
      <c r="D1" t="s">
        <v>11</v>
      </c>
      <c r="E1" t="s">
        <v>12</v>
      </c>
      <c r="F1" t="s">
        <v>13</v>
      </c>
      <c r="G1" s="2" t="s">
        <v>14</v>
      </c>
      <c r="H1" t="s">
        <v>15</v>
      </c>
      <c r="I1" t="s">
        <v>2</v>
      </c>
      <c r="J1">
        <v>9.9000000000000005E-2</v>
      </c>
      <c r="K1" t="s">
        <v>3</v>
      </c>
    </row>
    <row r="2" spans="1:11" x14ac:dyDescent="0.4">
      <c r="A2">
        <v>300</v>
      </c>
      <c r="B2">
        <v>4.4620699999999998</v>
      </c>
      <c r="D2" s="1">
        <f>$J$5*(EXP($J$1*$J$3/$J$2/A2)-1)</f>
        <v>18.015225277354958</v>
      </c>
      <c r="E2" s="1">
        <f t="shared" ref="E2:E33" si="0">$J$6</f>
        <v>25</v>
      </c>
      <c r="F2" s="1">
        <f>$J$7*A2^(-2)</f>
        <v>6.1111111111111116</v>
      </c>
      <c r="G2" s="1">
        <f>1/D2+1/E2+1/F2</f>
        <v>0.25914496730933545</v>
      </c>
      <c r="H2" s="1">
        <f>1/G2</f>
        <v>3.8588439913877344</v>
      </c>
      <c r="I2" t="s">
        <v>4</v>
      </c>
      <c r="J2" s="1">
        <v>1.38066E-23</v>
      </c>
      <c r="K2" t="s">
        <v>5</v>
      </c>
    </row>
    <row r="3" spans="1:11" x14ac:dyDescent="0.4">
      <c r="A3">
        <v>295</v>
      </c>
      <c r="B3">
        <v>4.4962299999999997</v>
      </c>
      <c r="D3" s="1">
        <f>$J$5*(EXP($J$1*$J$3/$J$2/A3)-1)</f>
        <v>19.250131476360028</v>
      </c>
      <c r="E3" s="1">
        <f t="shared" si="0"/>
        <v>25</v>
      </c>
      <c r="F3" s="1">
        <f>$J$7*A3^(-2)</f>
        <v>6.3200229819017526</v>
      </c>
      <c r="G3" s="1">
        <f t="shared" ref="G3:G60" si="1">1/D3+1/E3+1/F3</f>
        <v>0.25017496987562948</v>
      </c>
      <c r="H3" s="1">
        <f t="shared" ref="H3:H60" si="2">1/G3</f>
        <v>3.9972024399448678</v>
      </c>
      <c r="I3" t="s">
        <v>6</v>
      </c>
      <c r="J3" s="1">
        <v>1.60218E-19</v>
      </c>
      <c r="K3" t="s">
        <v>7</v>
      </c>
    </row>
    <row r="4" spans="1:11" x14ac:dyDescent="0.4">
      <c r="A4">
        <v>290</v>
      </c>
      <c r="B4">
        <v>4.4014899999999999</v>
      </c>
      <c r="D4" s="1">
        <f>$J$5*(EXP($J$1*$J$3/$J$2/A4)-1)</f>
        <v>20.614830896696233</v>
      </c>
      <c r="E4" s="1">
        <f t="shared" si="0"/>
        <v>25</v>
      </c>
      <c r="F4" s="1">
        <f>$J$7*A4^(-2)</f>
        <v>6.5398335315101068</v>
      </c>
      <c r="G4" s="1">
        <f t="shared" si="1"/>
        <v>0.24141785651629566</v>
      </c>
      <c r="H4" s="1">
        <f t="shared" si="2"/>
        <v>4.1421956703210983</v>
      </c>
    </row>
    <row r="5" spans="1:11" x14ac:dyDescent="0.4">
      <c r="A5">
        <v>285</v>
      </c>
      <c r="B5">
        <v>4.2683299999999997</v>
      </c>
      <c r="D5" s="1">
        <f>$J$5*(EXP($J$1*$J$3/$J$2/A5)-1)</f>
        <v>22.127319161975237</v>
      </c>
      <c r="E5" s="1">
        <f t="shared" si="0"/>
        <v>25</v>
      </c>
      <c r="F5" s="1">
        <f>$J$7*A5^(-2)</f>
        <v>6.7713142505386275</v>
      </c>
      <c r="G5" s="1">
        <f t="shared" si="1"/>
        <v>0.23287482112446353</v>
      </c>
      <c r="H5" s="1">
        <f t="shared" si="2"/>
        <v>4.2941525201023545</v>
      </c>
      <c r="I5" s="3" t="s">
        <v>8</v>
      </c>
      <c r="J5" s="3">
        <v>0.4</v>
      </c>
    </row>
    <row r="6" spans="1:11" x14ac:dyDescent="0.4">
      <c r="A6">
        <v>280</v>
      </c>
      <c r="B6">
        <v>4.1039199999999996</v>
      </c>
      <c r="D6" s="1">
        <f>$J$5*(EXP($J$1*$J$3/$J$2/A6)-1)</f>
        <v>23.808680048563119</v>
      </c>
      <c r="E6" s="1">
        <f t="shared" si="0"/>
        <v>25</v>
      </c>
      <c r="F6" s="1">
        <f>$J$7*A6^(-2)</f>
        <v>7.0153061224489797</v>
      </c>
      <c r="G6" s="1">
        <f t="shared" si="1"/>
        <v>0.22454694299253672</v>
      </c>
      <c r="H6" s="1">
        <f t="shared" si="2"/>
        <v>4.4534117751638105</v>
      </c>
      <c r="I6" s="3" t="s">
        <v>9</v>
      </c>
      <c r="J6" s="3">
        <v>25</v>
      </c>
    </row>
    <row r="7" spans="1:11" x14ac:dyDescent="0.4">
      <c r="A7">
        <v>275</v>
      </c>
      <c r="B7">
        <v>4.26335</v>
      </c>
      <c r="D7" s="1">
        <f>$J$5*(EXP($J$1*$J$3/$J$2/A7)-1)</f>
        <v>25.683717903634484</v>
      </c>
      <c r="E7" s="1">
        <f t="shared" si="0"/>
        <v>25</v>
      </c>
      <c r="F7" s="1">
        <f>$J$7*A7^(-2)</f>
        <v>7.2727272727272725</v>
      </c>
      <c r="G7" s="1">
        <f t="shared" si="1"/>
        <v>0.21643517300540399</v>
      </c>
      <c r="H7" s="1">
        <f t="shared" si="2"/>
        <v>4.6203211156212207</v>
      </c>
      <c r="I7" s="3" t="s">
        <v>10</v>
      </c>
      <c r="J7" s="4">
        <v>550000</v>
      </c>
    </row>
    <row r="8" spans="1:11" x14ac:dyDescent="0.4">
      <c r="A8">
        <v>270</v>
      </c>
      <c r="B8">
        <v>4.6292200000000001</v>
      </c>
      <c r="D8" s="1">
        <f>$J$5*(EXP($J$1*$J$3/$J$2/A8)-1)</f>
        <v>27.781740968706437</v>
      </c>
      <c r="E8" s="1">
        <f t="shared" si="0"/>
        <v>25</v>
      </c>
      <c r="F8" s="1">
        <f>$J$7*A8^(-2)</f>
        <v>7.5445816186556929</v>
      </c>
      <c r="G8" s="1">
        <f t="shared" si="1"/>
        <v>0.20854031898272676</v>
      </c>
      <c r="H8" s="1">
        <f t="shared" si="2"/>
        <v>4.7952357840347855</v>
      </c>
    </row>
    <row r="9" spans="1:11" x14ac:dyDescent="0.4">
      <c r="A9">
        <v>265</v>
      </c>
      <c r="B9">
        <v>5.2325299999999997</v>
      </c>
      <c r="D9" s="1">
        <f>$J$5*(EXP($J$1*$J$3/$J$2/A9)-1)</f>
        <v>30.1375368612083</v>
      </c>
      <c r="E9" s="1">
        <f t="shared" si="0"/>
        <v>25</v>
      </c>
      <c r="F9" s="1">
        <f>$J$7*A9^(-2)</f>
        <v>7.8319686721253117</v>
      </c>
      <c r="G9" s="1">
        <f t="shared" si="1"/>
        <v>0.20086303019012786</v>
      </c>
      <c r="H9" s="1">
        <f t="shared" si="2"/>
        <v>4.9785169478596698</v>
      </c>
    </row>
    <row r="10" spans="1:11" x14ac:dyDescent="0.4">
      <c r="A10">
        <v>260</v>
      </c>
      <c r="B10">
        <v>5.3154199999999996</v>
      </c>
      <c r="D10" s="1">
        <f>$J$5*(EXP($J$1*$J$3/$J$2/A10)-1)</f>
        <v>32.792594224100348</v>
      </c>
      <c r="E10" s="1">
        <f t="shared" si="0"/>
        <v>25</v>
      </c>
      <c r="F10" s="1">
        <f>$J$7*A10^(-2)</f>
        <v>8.1360946745562135</v>
      </c>
      <c r="G10" s="1">
        <f t="shared" si="1"/>
        <v>0.19340378105669342</v>
      </c>
      <c r="H10" s="1">
        <f t="shared" si="2"/>
        <v>5.1705297307856926</v>
      </c>
    </row>
    <row r="11" spans="1:11" x14ac:dyDescent="0.4">
      <c r="A11">
        <v>255</v>
      </c>
      <c r="B11">
        <v>5.5315899999999996</v>
      </c>
      <c r="D11" s="1">
        <f>$J$5*(EXP($J$1*$J$3/$J$2/A11)-1)</f>
        <v>35.796641730935931</v>
      </c>
      <c r="E11" s="1">
        <f t="shared" si="0"/>
        <v>25</v>
      </c>
      <c r="F11" s="1">
        <f>$J$7*A11^(-2)</f>
        <v>8.4582852748942727</v>
      </c>
      <c r="G11" s="1">
        <f t="shared" si="1"/>
        <v>0.18616285415740969</v>
      </c>
      <c r="H11" s="1">
        <f t="shared" si="2"/>
        <v>5.3716408921967416</v>
      </c>
    </row>
    <row r="12" spans="1:11" x14ac:dyDescent="0.4">
      <c r="A12">
        <v>250</v>
      </c>
      <c r="B12">
        <v>5.3408600000000002</v>
      </c>
      <c r="D12" s="1">
        <f>$J$5*(EXP($J$1*$J$3/$J$2/A12)-1)</f>
        <v>39.209598933416999</v>
      </c>
      <c r="E12" s="1">
        <f t="shared" si="0"/>
        <v>25</v>
      </c>
      <c r="F12" s="1">
        <f>$J$7*A12^(-2)</f>
        <v>8.7999999999999989</v>
      </c>
      <c r="G12" s="1">
        <f t="shared" si="1"/>
        <v>0.17914032254443946</v>
      </c>
      <c r="H12" s="1">
        <f t="shared" si="2"/>
        <v>5.5822161409357145</v>
      </c>
    </row>
    <row r="13" spans="1:11" x14ac:dyDescent="0.4">
      <c r="A13">
        <v>245</v>
      </c>
      <c r="B13">
        <v>5.4383999999999997</v>
      </c>
      <c r="D13" s="1">
        <f>$J$5*(EXP($J$1*$J$3/$J$2/A13)-1)</f>
        <v>43.104065287151457</v>
      </c>
      <c r="E13" s="1">
        <f t="shared" si="0"/>
        <v>25</v>
      </c>
      <c r="F13" s="1">
        <f>$J$7*A13^(-2)</f>
        <v>9.1628488129945858</v>
      </c>
      <c r="G13" s="1">
        <f t="shared" si="1"/>
        <v>0.17233603154096105</v>
      </c>
      <c r="H13" s="1">
        <f t="shared" si="2"/>
        <v>5.802617079309492</v>
      </c>
    </row>
    <row r="14" spans="1:11" x14ac:dyDescent="0.4">
      <c r="A14">
        <v>240</v>
      </c>
      <c r="B14">
        <v>5.7810899999999998</v>
      </c>
      <c r="D14" s="1">
        <f>$J$5*(EXP($J$1*$J$3/$J$2/A14)-1)</f>
        <v>47.568517578863954</v>
      </c>
      <c r="E14" s="1">
        <f t="shared" si="0"/>
        <v>25</v>
      </c>
      <c r="F14" s="1">
        <f>$J$7*A14^(-2)</f>
        <v>9.5486111111111107</v>
      </c>
      <c r="G14" s="1">
        <f t="shared" si="1"/>
        <v>0.16574958014608387</v>
      </c>
      <c r="H14" s="1">
        <f t="shared" si="2"/>
        <v>6.0331977861943731</v>
      </c>
    </row>
    <row r="15" spans="1:11" x14ac:dyDescent="0.4">
      <c r="A15">
        <v>235</v>
      </c>
      <c r="B15">
        <v>6.4823899999999997</v>
      </c>
      <c r="D15" s="1">
        <f>$J$5*(EXP($J$1*$J$3/$J$2/A15)-1)</f>
        <v>52.711446970001852</v>
      </c>
      <c r="E15" s="1">
        <f t="shared" si="0"/>
        <v>25</v>
      </c>
      <c r="F15" s="1">
        <f>$J$7*A15^(-2)</f>
        <v>9.9592575826165692</v>
      </c>
      <c r="G15" s="1">
        <f t="shared" si="1"/>
        <v>0.15938030223950839</v>
      </c>
      <c r="H15" s="1">
        <f t="shared" si="2"/>
        <v>6.2743010644894639</v>
      </c>
    </row>
    <row r="16" spans="1:11" x14ac:dyDescent="0.4">
      <c r="A16">
        <v>230</v>
      </c>
      <c r="B16">
        <v>6.4296699999999998</v>
      </c>
      <c r="D16" s="1">
        <f>$J$5*(EXP($J$1*$J$3/$J$2/A16)-1)</f>
        <v>58.666752390615898</v>
      </c>
      <c r="E16" s="1">
        <f t="shared" si="0"/>
        <v>25</v>
      </c>
      <c r="F16" s="1">
        <f>$J$7*A16^(-2)</f>
        <v>10.396975425330812</v>
      </c>
      <c r="G16" s="1">
        <f t="shared" si="1"/>
        <v>0.15322724782042824</v>
      </c>
      <c r="H16" s="1">
        <f t="shared" si="2"/>
        <v>6.5262543981206989</v>
      </c>
    </row>
    <row r="17" spans="1:8" x14ac:dyDescent="0.4">
      <c r="A17">
        <v>225</v>
      </c>
      <c r="B17">
        <v>6.5053900000000002</v>
      </c>
      <c r="D17" s="1">
        <f>$J$5*(EXP($J$1*$J$3/$J$2/A17)-1)</f>
        <v>65.600828052861559</v>
      </c>
      <c r="E17" s="1">
        <f t="shared" si="0"/>
        <v>25</v>
      </c>
      <c r="F17" s="1">
        <f>$J$7*A17^(-2)</f>
        <v>10.864197530864198</v>
      </c>
      <c r="G17" s="1">
        <f t="shared" si="1"/>
        <v>0.147289164566831</v>
      </c>
      <c r="H17" s="1">
        <f t="shared" si="2"/>
        <v>6.7893656871565726</v>
      </c>
    </row>
    <row r="18" spans="1:8" x14ac:dyDescent="0.4">
      <c r="A18">
        <v>220</v>
      </c>
      <c r="B18">
        <v>6.5016100000000003</v>
      </c>
      <c r="D18" s="1">
        <f>$J$5*(EXP($J$1*$J$3/$J$2/A18)-1)</f>
        <v>73.721955848207188</v>
      </c>
      <c r="E18" s="1">
        <f t="shared" si="0"/>
        <v>25</v>
      </c>
      <c r="F18" s="1">
        <f>$J$7*A18^(-2)</f>
        <v>11.363636363636365</v>
      </c>
      <c r="G18" s="1">
        <f t="shared" si="1"/>
        <v>0.14156448005881708</v>
      </c>
      <c r="H18" s="1">
        <f t="shared" si="2"/>
        <v>7.0639188558070565</v>
      </c>
    </row>
    <row r="19" spans="1:8" x14ac:dyDescent="0.4">
      <c r="A19">
        <v>215</v>
      </c>
      <c r="B19">
        <v>7.2816299999999998</v>
      </c>
      <c r="D19" s="1">
        <f>$J$5*(EXP($J$1*$J$3/$J$2/A19)-1)</f>
        <v>83.292863225891054</v>
      </c>
      <c r="E19" s="1">
        <f t="shared" si="0"/>
        <v>25</v>
      </c>
      <c r="F19" s="1">
        <f>$J$7*A19^(-2)</f>
        <v>11.898323418063818</v>
      </c>
      <c r="G19" s="1">
        <f t="shared" si="1"/>
        <v>0.13605128507247088</v>
      </c>
      <c r="H19" s="1">
        <f t="shared" si="2"/>
        <v>7.3501694560792039</v>
      </c>
    </row>
    <row r="20" spans="1:8" x14ac:dyDescent="0.4">
      <c r="A20">
        <v>210</v>
      </c>
      <c r="B20">
        <v>7.5827900000000001</v>
      </c>
      <c r="D20" s="1">
        <f>$J$5*(EXP($J$1*$J$3/$J$2/A20)-1)</f>
        <v>94.647671913461252</v>
      </c>
      <c r="E20" s="1">
        <f t="shared" si="0"/>
        <v>25</v>
      </c>
      <c r="F20" s="1">
        <f>$J$7*A20^(-2)</f>
        <v>12.471655328798187</v>
      </c>
      <c r="G20" s="1">
        <f t="shared" si="1"/>
        <v>0.13074731841846768</v>
      </c>
      <c r="H20" s="1">
        <f t="shared" si="2"/>
        <v>7.6483404179611298</v>
      </c>
    </row>
    <row r="21" spans="1:8" x14ac:dyDescent="0.4">
      <c r="A21">
        <v>205</v>
      </c>
      <c r="B21">
        <v>8.8544599999999996</v>
      </c>
      <c r="D21" s="1">
        <f>$J$5*(EXP($J$1*$J$3/$J$2/A21)-1)</f>
        <v>108.21500158094685</v>
      </c>
      <c r="E21" s="1">
        <f t="shared" si="0"/>
        <v>25</v>
      </c>
      <c r="F21" s="1">
        <f>$J$7*A21^(-2)</f>
        <v>13.08744794765021</v>
      </c>
      <c r="G21" s="1">
        <f t="shared" si="1"/>
        <v>0.12564995387070146</v>
      </c>
      <c r="H21" s="1">
        <f t="shared" si="2"/>
        <v>7.9586181227653903</v>
      </c>
    </row>
    <row r="22" spans="1:8" x14ac:dyDescent="0.4">
      <c r="A22">
        <v>200</v>
      </c>
      <c r="B22">
        <v>8.3376400000000004</v>
      </c>
      <c r="D22" s="1">
        <f>$J$5*(EXP($J$1*$J$3/$J$2/A22)-1)</f>
        <v>124.54979800998012</v>
      </c>
      <c r="E22" s="1">
        <f t="shared" si="0"/>
        <v>25</v>
      </c>
      <c r="F22" s="1">
        <f>$J$7*A22^(-2)</f>
        <v>13.75</v>
      </c>
      <c r="G22" s="1">
        <f t="shared" si="1"/>
        <v>0.1207561898028337</v>
      </c>
      <c r="H22" s="1">
        <f t="shared" si="2"/>
        <v>8.2811489964428606</v>
      </c>
    </row>
    <row r="23" spans="1:8" x14ac:dyDescent="0.4">
      <c r="A23">
        <v>195</v>
      </c>
      <c r="B23">
        <v>9.1284799999999997</v>
      </c>
      <c r="D23" s="1">
        <f>$J$5*(EXP($J$1*$J$3/$J$2/A23)-1)</f>
        <v>144.37767520325048</v>
      </c>
      <c r="E23" s="1">
        <f t="shared" si="0"/>
        <v>25</v>
      </c>
      <c r="F23" s="1">
        <f>$J$7*A23^(-2)</f>
        <v>14.464168310322156</v>
      </c>
      <c r="G23" s="1">
        <f t="shared" si="1"/>
        <v>0.11606264222197066</v>
      </c>
      <c r="H23" s="1">
        <f t="shared" si="2"/>
        <v>8.6160368302445907</v>
      </c>
    </row>
    <row r="24" spans="1:8" x14ac:dyDescent="0.4">
      <c r="A24">
        <v>190</v>
      </c>
      <c r="B24">
        <v>9.0891300000000008</v>
      </c>
      <c r="D24" s="1">
        <f>$J$5*(EXP($J$1*$J$3/$J$2/A24)-1)</f>
        <v>168.65743384542748</v>
      </c>
      <c r="E24" s="1">
        <f t="shared" si="0"/>
        <v>25</v>
      </c>
      <c r="F24" s="1">
        <f>$J$7*A24^(-2)</f>
        <v>15.235457063711911</v>
      </c>
      <c r="G24" s="1">
        <f t="shared" si="1"/>
        <v>0.11156554195480342</v>
      </c>
      <c r="H24" s="1">
        <f t="shared" si="2"/>
        <v>8.9633410323513001</v>
      </c>
    </row>
    <row r="25" spans="1:8" x14ac:dyDescent="0.4">
      <c r="A25">
        <v>185</v>
      </c>
      <c r="B25">
        <v>9.3779299999999992</v>
      </c>
      <c r="D25" s="1">
        <f>$J$5*(EXP($J$1*$J$3/$J$2/A25)-1)</f>
        <v>198.67033638823801</v>
      </c>
      <c r="E25" s="1">
        <f t="shared" si="0"/>
        <v>25</v>
      </c>
      <c r="F25" s="1">
        <f>$J$7*A25^(-2)</f>
        <v>16.070124178232287</v>
      </c>
      <c r="G25" s="1">
        <f t="shared" si="1"/>
        <v>0.10726073679734818</v>
      </c>
      <c r="H25" s="1">
        <f t="shared" si="2"/>
        <v>9.3230759908850729</v>
      </c>
    </row>
    <row r="26" spans="1:8" x14ac:dyDescent="0.4">
      <c r="A26">
        <v>180</v>
      </c>
      <c r="B26">
        <v>9.5550800000000002</v>
      </c>
      <c r="D26" s="1">
        <f>$J$5*(EXP($J$1*$J$3/$J$2/A26)-1)</f>
        <v>236.14933556637303</v>
      </c>
      <c r="E26" s="1">
        <f t="shared" si="0"/>
        <v>25</v>
      </c>
      <c r="F26" s="1">
        <f>$J$7*A26^(-2)</f>
        <v>16.97530864197531</v>
      </c>
      <c r="G26" s="1">
        <f t="shared" si="1"/>
        <v>0.10314369947828986</v>
      </c>
      <c r="H26" s="1">
        <f t="shared" si="2"/>
        <v>9.6952116809663629</v>
      </c>
    </row>
    <row r="27" spans="1:8" x14ac:dyDescent="0.4">
      <c r="A27">
        <v>175</v>
      </c>
      <c r="B27">
        <v>9.8330400000000004</v>
      </c>
      <c r="D27" s="1">
        <f>$J$5*(EXP($J$1*$J$3/$J$2/A27)-1)</f>
        <v>283.46887869081871</v>
      </c>
      <c r="E27" s="1">
        <f t="shared" si="0"/>
        <v>25</v>
      </c>
      <c r="F27" s="1">
        <f>$J$7*A27^(-2)</f>
        <v>17.959183673469386</v>
      </c>
      <c r="G27" s="1">
        <f t="shared" si="1"/>
        <v>9.9209542299606462E-2</v>
      </c>
      <c r="H27" s="1">
        <f t="shared" si="2"/>
        <v>10.079675571731437</v>
      </c>
    </row>
    <row r="28" spans="1:8" x14ac:dyDescent="0.4">
      <c r="A28">
        <v>170</v>
      </c>
      <c r="B28">
        <v>10.15621</v>
      </c>
      <c r="D28" s="1">
        <f>$J$5*(EXP($J$1*$J$3/$J$2/A28)-1)</f>
        <v>343.92806592845756</v>
      </c>
      <c r="E28" s="1">
        <f t="shared" si="0"/>
        <v>25</v>
      </c>
      <c r="F28" s="1">
        <f>$J$7*A28^(-2)</f>
        <v>19.031141868512112</v>
      </c>
      <c r="G28" s="1">
        <f t="shared" si="1"/>
        <v>9.5453039296644976E-2</v>
      </c>
      <c r="H28" s="1">
        <f t="shared" si="2"/>
        <v>10.476355780482187</v>
      </c>
    </row>
    <row r="29" spans="1:8" x14ac:dyDescent="0.4">
      <c r="A29">
        <v>165</v>
      </c>
      <c r="B29">
        <v>10.770519999999999</v>
      </c>
      <c r="D29" s="1">
        <f>$J$5*(EXP($J$1*$J$3/$J$2/A29)-1)</f>
        <v>422.18021869310115</v>
      </c>
      <c r="E29" s="1">
        <f t="shared" si="0"/>
        <v>25</v>
      </c>
      <c r="F29" s="1">
        <f>$J$7*A29^(-2)</f>
        <v>20.202020202020204</v>
      </c>
      <c r="G29" s="1">
        <f t="shared" si="1"/>
        <v>9.1868656691437595E-2</v>
      </c>
      <c r="H29" s="1">
        <f t="shared" si="2"/>
        <v>10.885105279798902</v>
      </c>
    </row>
    <row r="30" spans="1:8" x14ac:dyDescent="0.4">
      <c r="A30">
        <v>160</v>
      </c>
      <c r="B30">
        <v>11.50517</v>
      </c>
      <c r="D30" s="1">
        <f>$J$5*(EXP($J$1*$J$3/$J$2/A30)-1)</f>
        <v>524.89643107124107</v>
      </c>
      <c r="E30" s="1">
        <f t="shared" si="0"/>
        <v>25</v>
      </c>
      <c r="F30" s="1">
        <f>$J$7*A30^(-2)</f>
        <v>21.484375</v>
      </c>
      <c r="G30" s="1">
        <f t="shared" si="1"/>
        <v>8.8450592284644608E-2</v>
      </c>
      <c r="H30" s="1">
        <f t="shared" si="2"/>
        <v>11.305746792309543</v>
      </c>
    </row>
    <row r="31" spans="1:8" x14ac:dyDescent="0.4">
      <c r="A31">
        <v>155</v>
      </c>
      <c r="B31">
        <v>11.73095</v>
      </c>
      <c r="D31" s="1">
        <f>$J$5*(EXP($J$1*$J$3/$J$2/A31)-1)</f>
        <v>661.81071996994228</v>
      </c>
      <c r="E31" s="1">
        <f t="shared" si="0"/>
        <v>25</v>
      </c>
      <c r="F31" s="1">
        <f>$J$7*A31^(-2)</f>
        <v>22.892819979188346</v>
      </c>
      <c r="G31" s="1">
        <f t="shared" si="1"/>
        <v>8.5192824229053887E-2</v>
      </c>
      <c r="H31" s="1">
        <f t="shared" si="2"/>
        <v>11.738077814057997</v>
      </c>
    </row>
    <row r="32" spans="1:8" x14ac:dyDescent="0.4">
      <c r="A32">
        <v>150</v>
      </c>
      <c r="B32">
        <v>11.949870000000001</v>
      </c>
      <c r="D32" s="1">
        <f>$J$5*(EXP($J$1*$J$3/$J$2/A32)-1)</f>
        <v>847.40130503933256</v>
      </c>
      <c r="E32" s="1">
        <f t="shared" si="0"/>
        <v>25</v>
      </c>
      <c r="F32" s="1">
        <f>$J$7*A32^(-2)</f>
        <v>24.444444444444446</v>
      </c>
      <c r="G32" s="1">
        <f t="shared" si="1"/>
        <v>8.2089169337166479E-2</v>
      </c>
      <c r="H32" s="1">
        <f t="shared" si="2"/>
        <v>12.181875003420732</v>
      </c>
    </row>
    <row r="33" spans="1:8" x14ac:dyDescent="0.4">
      <c r="A33">
        <v>145</v>
      </c>
      <c r="B33">
        <v>12.36403</v>
      </c>
      <c r="D33" s="1">
        <f>$J$5*(EXP($J$1*$J$3/$J$2/A33)-1)</f>
        <v>1103.6577940418463</v>
      </c>
      <c r="E33" s="1">
        <f t="shared" si="0"/>
        <v>25</v>
      </c>
      <c r="F33" s="1">
        <f>$J$7*A33^(-2)</f>
        <v>26.159334126040427</v>
      </c>
      <c r="G33" s="1">
        <f t="shared" si="1"/>
        <v>7.9133350684949963E-2</v>
      </c>
      <c r="H33" s="1">
        <f t="shared" si="2"/>
        <v>12.63689697636152</v>
      </c>
    </row>
    <row r="34" spans="1:8" x14ac:dyDescent="0.4">
      <c r="A34">
        <v>140</v>
      </c>
      <c r="B34">
        <v>12.99981</v>
      </c>
      <c r="D34" s="1">
        <f>$J$5*(EXP($J$1*$J$3/$J$2/A34)-1)</f>
        <v>1464.7504742342448</v>
      </c>
      <c r="E34" s="1">
        <f t="shared" ref="E34:E60" si="3">$J$6</f>
        <v>25</v>
      </c>
      <c r="F34" s="1">
        <f>$J$7*A34^(-2)</f>
        <v>28.061224489795919</v>
      </c>
      <c r="G34" s="1">
        <f t="shared" si="1"/>
        <v>7.6319073775455951E-2</v>
      </c>
      <c r="H34" s="1">
        <f t="shared" si="2"/>
        <v>13.102884384343746</v>
      </c>
    </row>
    <row r="35" spans="1:8" x14ac:dyDescent="0.4">
      <c r="A35">
        <v>135</v>
      </c>
      <c r="B35">
        <v>13.69116</v>
      </c>
      <c r="D35" s="1">
        <f>$J$5*(EXP($J$1*$J$3/$J$2/A35)-1)</f>
        <v>1985.1263100681663</v>
      </c>
      <c r="E35" s="1">
        <f t="shared" si="3"/>
        <v>25</v>
      </c>
      <c r="F35" s="1">
        <f>$J$7*A35^(-2)</f>
        <v>30.178326474622772</v>
      </c>
      <c r="G35" s="1">
        <f t="shared" si="1"/>
        <v>7.3640109919372532E-2</v>
      </c>
      <c r="H35" s="1">
        <f t="shared" si="2"/>
        <v>13.579556047579032</v>
      </c>
    </row>
    <row r="36" spans="1:8" x14ac:dyDescent="0.4">
      <c r="A36">
        <v>130</v>
      </c>
      <c r="B36">
        <v>13.90781</v>
      </c>
      <c r="D36" s="1">
        <f>$J$5*(EXP($J$1*$J$3/$J$2/A36)-1)</f>
        <v>2753.9707783144499</v>
      </c>
      <c r="E36" s="1">
        <f t="shared" si="3"/>
        <v>25</v>
      </c>
      <c r="F36" s="1">
        <f>$J$7*A36^(-2)</f>
        <v>32.544378698224854</v>
      </c>
      <c r="G36" s="1">
        <f t="shared" si="1"/>
        <v>7.1090384786367283E-2</v>
      </c>
      <c r="H36" s="1">
        <f t="shared" si="2"/>
        <v>14.066599906655252</v>
      </c>
    </row>
    <row r="37" spans="1:8" x14ac:dyDescent="0.4">
      <c r="A37">
        <v>125</v>
      </c>
      <c r="B37">
        <v>14.473280000000001</v>
      </c>
      <c r="D37" s="1">
        <f>$J$5*(EXP($J$1*$J$3/$J$2/A37)-1)</f>
        <v>3921.9008191653725</v>
      </c>
      <c r="E37" s="1">
        <f t="shared" si="3"/>
        <v>25</v>
      </c>
      <c r="F37" s="1">
        <f>$J$7*A37^(-2)</f>
        <v>35.199999999999996</v>
      </c>
      <c r="G37" s="1">
        <f t="shared" si="1"/>
        <v>6.8664069310154313E-2</v>
      </c>
      <c r="H37" s="1">
        <f t="shared" si="2"/>
        <v>14.563657674919014</v>
      </c>
    </row>
    <row r="38" spans="1:8" x14ac:dyDescent="0.4">
      <c r="A38">
        <v>120</v>
      </c>
      <c r="B38">
        <v>14.911339999999999</v>
      </c>
      <c r="D38" s="1">
        <f>$J$5*(EXP($J$1*$J$3/$J$2/A38)-1)</f>
        <v>5752.0466967844513</v>
      </c>
      <c r="E38" s="1">
        <f t="shared" si="3"/>
        <v>25</v>
      </c>
      <c r="F38" s="1">
        <f>$J$7*A38^(-2)</f>
        <v>38.194444444444443</v>
      </c>
      <c r="G38" s="1">
        <f t="shared" si="1"/>
        <v>6.6355669343450621E-2</v>
      </c>
      <c r="H38" s="1">
        <f t="shared" si="2"/>
        <v>15.070302355388735</v>
      </c>
    </row>
    <row r="39" spans="1:8" x14ac:dyDescent="0.4">
      <c r="A39">
        <v>115</v>
      </c>
      <c r="B39">
        <v>15.52553</v>
      </c>
      <c r="D39" s="1">
        <f>$J$5*(EXP($J$1*$J$3/$J$2/A39)-1)</f>
        <v>8721.8030949358235</v>
      </c>
      <c r="E39" s="1">
        <f t="shared" si="3"/>
        <v>25</v>
      </c>
      <c r="F39" s="1">
        <f>$J$7*A39^(-2)</f>
        <v>41.587901701323247</v>
      </c>
      <c r="G39" s="1">
        <f t="shared" si="1"/>
        <v>6.4160109736487309E-2</v>
      </c>
      <c r="H39" s="1">
        <f t="shared" si="2"/>
        <v>15.586008255084209</v>
      </c>
    </row>
    <row r="40" spans="1:8" x14ac:dyDescent="0.4">
      <c r="A40">
        <v>110</v>
      </c>
      <c r="B40">
        <v>16.054500000000001</v>
      </c>
      <c r="D40" s="1">
        <f>$J$5*(EXP($J$1*$J$3/$J$2/A40)-1)</f>
        <v>13734.760846908939</v>
      </c>
      <c r="E40" s="1">
        <f t="shared" si="3"/>
        <v>25</v>
      </c>
      <c r="F40" s="1">
        <f>$J$7*A40^(-2)</f>
        <v>45.45454545454546</v>
      </c>
      <c r="G40" s="1">
        <f t="shared" si="1"/>
        <v>6.2072807965944672E-2</v>
      </c>
      <c r="H40" s="1">
        <f t="shared" si="2"/>
        <v>16.110113796505473</v>
      </c>
    </row>
    <row r="41" spans="1:8" x14ac:dyDescent="0.4">
      <c r="A41">
        <v>105</v>
      </c>
      <c r="B41">
        <v>16.332149999999999</v>
      </c>
      <c r="D41" s="1">
        <f>$J$5*(EXP($J$1*$J$3/$J$2/A41)-1)</f>
        <v>22584.749840422428</v>
      </c>
      <c r="E41" s="1">
        <f t="shared" si="3"/>
        <v>25</v>
      </c>
      <c r="F41" s="1">
        <f>$J$7*A41^(-2)</f>
        <v>49.886621315192748</v>
      </c>
      <c r="G41" s="1">
        <f t="shared" si="1"/>
        <v>6.0089732211006108E-2</v>
      </c>
      <c r="H41" s="1">
        <f t="shared" si="2"/>
        <v>16.641778274006665</v>
      </c>
    </row>
    <row r="42" spans="1:8" x14ac:dyDescent="0.4">
      <c r="A42">
        <v>100</v>
      </c>
      <c r="B42">
        <v>16.87453</v>
      </c>
      <c r="D42" s="1">
        <f>$J$5*(EXP($J$1*$J$3/$J$2/A42)-1)</f>
        <v>39030.730056837092</v>
      </c>
      <c r="E42" s="1">
        <f t="shared" si="3"/>
        <v>25</v>
      </c>
      <c r="F42" s="1">
        <f>$J$7*A42^(-2)</f>
        <v>55</v>
      </c>
      <c r="G42" s="1">
        <f t="shared" si="1"/>
        <v>5.8207439019515653E-2</v>
      </c>
      <c r="H42" s="1">
        <f t="shared" si="2"/>
        <v>17.179934675784693</v>
      </c>
    </row>
    <row r="43" spans="1:8" x14ac:dyDescent="0.4">
      <c r="A43">
        <v>95</v>
      </c>
      <c r="B43">
        <v>16.92698</v>
      </c>
      <c r="D43" s="1">
        <f>$J$5*(EXP($J$1*$J$3/$J$2/A43)-1)</f>
        <v>71450.639846002712</v>
      </c>
      <c r="E43" s="1">
        <f t="shared" si="3"/>
        <v>25</v>
      </c>
      <c r="F43" s="1">
        <f>$J$7*A43^(-2)</f>
        <v>60.941828254847643</v>
      </c>
      <c r="G43" s="1">
        <f t="shared" si="1"/>
        <v>5.6423086585017046E-2</v>
      </c>
      <c r="H43" s="1">
        <f t="shared" si="2"/>
        <v>17.723241682165373</v>
      </c>
    </row>
    <row r="44" spans="1:8" x14ac:dyDescent="0.4">
      <c r="A44">
        <v>90</v>
      </c>
      <c r="B44">
        <v>18.276319999999998</v>
      </c>
      <c r="D44" s="1">
        <f>$J$5*(EXP($J$1*$J$3/$J$2/A44)-1)</f>
        <v>139888.5703922314</v>
      </c>
      <c r="E44" s="1">
        <f t="shared" si="3"/>
        <v>25</v>
      </c>
      <c r="F44" s="1">
        <f>$J$7*A44^(-2)</f>
        <v>67.901234567901241</v>
      </c>
      <c r="G44" s="1">
        <f t="shared" si="1"/>
        <v>5.4734421274128246E-2</v>
      </c>
      <c r="H44" s="1">
        <f t="shared" si="2"/>
        <v>18.270038793169409</v>
      </c>
    </row>
    <row r="45" spans="1:8" x14ac:dyDescent="0.4">
      <c r="A45">
        <v>85</v>
      </c>
      <c r="B45">
        <v>18.708069999999999</v>
      </c>
      <c r="D45" s="1">
        <f>$J$5*(EXP($J$1*$J$3/$J$2/A45)-1)</f>
        <v>296404.14246508054</v>
      </c>
      <c r="E45" s="1">
        <f t="shared" si="3"/>
        <v>25</v>
      </c>
      <c r="F45" s="1">
        <f>$J$7*A45^(-2)</f>
        <v>76.124567474048447</v>
      </c>
      <c r="G45" s="1">
        <f t="shared" si="1"/>
        <v>5.3139737408375333E-2</v>
      </c>
      <c r="H45" s="1">
        <f t="shared" si="2"/>
        <v>18.818309023905535</v>
      </c>
    </row>
    <row r="46" spans="1:8" x14ac:dyDescent="0.4">
      <c r="A46">
        <v>80</v>
      </c>
      <c r="B46">
        <v>19.53744</v>
      </c>
      <c r="D46" s="1">
        <f>$J$5*(EXP($J$1*$J$3/$J$2/A46)-1)</f>
        <v>689840.45124045771</v>
      </c>
      <c r="E46" s="1">
        <f t="shared" si="3"/>
        <v>25</v>
      </c>
      <c r="F46" s="1">
        <f>$J$7*A46^(-2)</f>
        <v>85.9375</v>
      </c>
      <c r="G46" s="1">
        <f t="shared" si="1"/>
        <v>5.1637813246919531E-2</v>
      </c>
      <c r="H46" s="1">
        <f t="shared" si="2"/>
        <v>19.365653522511536</v>
      </c>
    </row>
    <row r="47" spans="1:8" x14ac:dyDescent="0.4">
      <c r="A47">
        <v>75</v>
      </c>
      <c r="B47">
        <v>20.239049999999999</v>
      </c>
      <c r="D47" s="1">
        <f>$J$5*(EXP($J$1*$J$3/$J$2/A47)-1)</f>
        <v>1796917.232065988</v>
      </c>
      <c r="E47" s="1">
        <f t="shared" si="3"/>
        <v>25</v>
      </c>
      <c r="F47" s="1">
        <f>$J$7*A47^(-2)</f>
        <v>97.777777777777786</v>
      </c>
      <c r="G47" s="1">
        <f t="shared" si="1"/>
        <v>5.0227829235932206E-2</v>
      </c>
      <c r="H47" s="1">
        <f t="shared" si="2"/>
        <v>19.909281671377023</v>
      </c>
    </row>
    <row r="48" spans="1:8" x14ac:dyDescent="0.4">
      <c r="A48">
        <v>70</v>
      </c>
      <c r="B48">
        <v>20.227319999999999</v>
      </c>
      <c r="D48" s="1">
        <f>$J$5*(EXP($J$1*$J$3/$J$2/A48)-1)</f>
        <v>5366664.380372081</v>
      </c>
      <c r="E48" s="1">
        <f t="shared" si="3"/>
        <v>25</v>
      </c>
      <c r="F48" s="1">
        <f>$J$7*A48^(-2)</f>
        <v>112.24489795918367</v>
      </c>
      <c r="G48" s="1">
        <f t="shared" si="1"/>
        <v>4.8909277244574015E-2</v>
      </c>
      <c r="H48" s="1">
        <f t="shared" si="2"/>
        <v>20.446018758352022</v>
      </c>
    </row>
    <row r="49" spans="1:8" x14ac:dyDescent="0.4">
      <c r="A49">
        <v>65</v>
      </c>
      <c r="B49">
        <v>21.353200000000001</v>
      </c>
      <c r="D49" s="1">
        <f>$J$5*(EXP($J$1*$J$3/$J$2/A49)-1)</f>
        <v>18966395.561081368</v>
      </c>
      <c r="E49" s="1">
        <f t="shared" si="3"/>
        <v>25</v>
      </c>
      <c r="F49" s="1">
        <f>$J$7*A49^(-2)</f>
        <v>130.17751479289942</v>
      </c>
      <c r="G49" s="1">
        <f t="shared" si="1"/>
        <v>4.7681870906649146E-2</v>
      </c>
      <c r="H49" s="1">
        <f t="shared" si="2"/>
        <v>20.972331433004907</v>
      </c>
    </row>
    <row r="50" spans="1:8" x14ac:dyDescent="0.4">
      <c r="A50">
        <v>60</v>
      </c>
      <c r="B50">
        <v>21.768419999999999</v>
      </c>
      <c r="D50" s="1">
        <f>$J$5*(EXP($J$1*$J$3/$J$2/A50)-1)</f>
        <v>82726607.098365843</v>
      </c>
      <c r="E50" s="1">
        <f t="shared" si="3"/>
        <v>25</v>
      </c>
      <c r="F50" s="1">
        <f>$J$7*A50^(-2)</f>
        <v>152.77777777777777</v>
      </c>
      <c r="G50" s="1">
        <f t="shared" si="1"/>
        <v>4.65454666334639E-2</v>
      </c>
      <c r="H50" s="1">
        <f t="shared" si="2"/>
        <v>21.484369420437805</v>
      </c>
    </row>
    <row r="51" spans="1:8" x14ac:dyDescent="0.4">
      <c r="A51">
        <v>55</v>
      </c>
      <c r="B51">
        <v>22.192779999999999</v>
      </c>
      <c r="D51" s="1">
        <f>$J$5*(EXP($J$1*$J$3/$J$2/A51)-1)</f>
        <v>471636608.32615072</v>
      </c>
      <c r="E51" s="1">
        <f t="shared" si="3"/>
        <v>25</v>
      </c>
      <c r="F51" s="1">
        <f>$J$7*A51^(-2)</f>
        <v>181.81818181818184</v>
      </c>
      <c r="G51" s="1">
        <f t="shared" si="1"/>
        <v>4.550000212027646E-2</v>
      </c>
      <c r="H51" s="1">
        <f t="shared" si="2"/>
        <v>21.978020953857573</v>
      </c>
    </row>
    <row r="52" spans="1:8" x14ac:dyDescent="0.4">
      <c r="A52">
        <v>50</v>
      </c>
      <c r="B52">
        <v>22.680119999999999</v>
      </c>
      <c r="D52" s="1">
        <f>$J$5*(EXP($J$1*$J$3/$J$2/A52)-1)</f>
        <v>3808572783.3843293</v>
      </c>
      <c r="E52" s="1">
        <f t="shared" si="3"/>
        <v>25</v>
      </c>
      <c r="F52" s="1">
        <f>$J$7*A52^(-2)</f>
        <v>220</v>
      </c>
      <c r="G52" s="1">
        <f t="shared" si="1"/>
        <v>4.4545454808020093E-2</v>
      </c>
      <c r="H52" s="1">
        <f t="shared" si="2"/>
        <v>22.448979459515073</v>
      </c>
    </row>
    <row r="53" spans="1:8" x14ac:dyDescent="0.4">
      <c r="A53">
        <v>45</v>
      </c>
      <c r="B53">
        <v>23.26942</v>
      </c>
      <c r="D53" s="1">
        <f>$J$5*(EXP($J$1*$J$3/$J$2/A53)-1)</f>
        <v>48922310093.096481</v>
      </c>
      <c r="E53" s="1">
        <f t="shared" si="3"/>
        <v>25</v>
      </c>
      <c r="F53" s="1">
        <f>$J$7*A53^(-2)</f>
        <v>271.60493827160496</v>
      </c>
      <c r="G53" s="1">
        <f t="shared" si="1"/>
        <v>4.3681818202258756E-2</v>
      </c>
      <c r="H53" s="1">
        <f t="shared" si="2"/>
        <v>22.892819968475823</v>
      </c>
    </row>
    <row r="54" spans="1:8" x14ac:dyDescent="0.4">
      <c r="A54">
        <v>40</v>
      </c>
      <c r="B54">
        <v>23.67428</v>
      </c>
      <c r="D54" s="1">
        <f>$J$5*(EXP($J$1*$J$3/$J$2/A54)-1)</f>
        <v>1189701000099.998</v>
      </c>
      <c r="E54" s="1">
        <f t="shared" si="3"/>
        <v>25</v>
      </c>
      <c r="F54" s="1">
        <f>$J$7*A54^(-2)</f>
        <v>343.75</v>
      </c>
      <c r="G54" s="1">
        <f t="shared" si="1"/>
        <v>4.290909090993146E-2</v>
      </c>
      <c r="H54" s="1">
        <f t="shared" si="2"/>
        <v>23.305084745306186</v>
      </c>
    </row>
    <row r="55" spans="1:8" x14ac:dyDescent="0.4">
      <c r="A55">
        <v>35</v>
      </c>
      <c r="B55">
        <v>24.10783</v>
      </c>
      <c r="D55" s="1">
        <f>$J$5*(EXP($J$1*$J$3/$J$2/A55)-1)</f>
        <v>72002727162214.906</v>
      </c>
      <c r="E55" s="1">
        <f t="shared" si="3"/>
        <v>25</v>
      </c>
      <c r="F55" s="1">
        <f>$J$7*A55^(-2)</f>
        <v>448.9795918367347</v>
      </c>
      <c r="G55" s="1">
        <f t="shared" si="1"/>
        <v>4.2227272727286616E-2</v>
      </c>
      <c r="H55" s="1">
        <f t="shared" si="2"/>
        <v>23.681377825611158</v>
      </c>
    </row>
    <row r="56" spans="1:8" x14ac:dyDescent="0.4">
      <c r="A56">
        <v>30</v>
      </c>
      <c r="B56">
        <v>24.464099999999998</v>
      </c>
      <c r="D56" s="1">
        <f>$J$5*(EXP($J$1*$J$3/$J$2/A56)-1)</f>
        <v>1.71092289704717E+16</v>
      </c>
      <c r="E56" s="1">
        <f t="shared" si="3"/>
        <v>25</v>
      </c>
      <c r="F56" s="1">
        <f>$J$7*A56^(-2)</f>
        <v>611.11111111111109</v>
      </c>
      <c r="G56" s="1">
        <f t="shared" si="1"/>
        <v>4.1636363636363694E-2</v>
      </c>
      <c r="H56" s="1">
        <f t="shared" si="2"/>
        <v>24.017467248908265</v>
      </c>
    </row>
    <row r="57" spans="1:8" x14ac:dyDescent="0.4">
      <c r="A57">
        <v>25</v>
      </c>
      <c r="B57">
        <v>24.646899999999999</v>
      </c>
      <c r="D57" s="1">
        <f>$J$5*(EXP($J$1*$J$3/$J$2/A57)-1)</f>
        <v>3.6263066623456788E+19</v>
      </c>
      <c r="E57" s="1">
        <f t="shared" si="3"/>
        <v>25</v>
      </c>
      <c r="F57" s="1">
        <f>$J$7*A57^(-2)</f>
        <v>880</v>
      </c>
      <c r="G57" s="1">
        <f t="shared" si="1"/>
        <v>4.1136363636363638E-2</v>
      </c>
      <c r="H57" s="1">
        <f t="shared" si="2"/>
        <v>24.30939226519337</v>
      </c>
    </row>
    <row r="58" spans="1:8" x14ac:dyDescent="0.4">
      <c r="A58">
        <v>20</v>
      </c>
      <c r="B58">
        <v>25.036650000000002</v>
      </c>
      <c r="D58" s="1">
        <f>$J$5*(EXP($J$1*$J$3/$J$2/A58)-1)</f>
        <v>3.5384711740997186E+24</v>
      </c>
      <c r="E58" s="1">
        <f t="shared" si="3"/>
        <v>25</v>
      </c>
      <c r="F58" s="1">
        <f>$J$7*A58^(-2)</f>
        <v>1375</v>
      </c>
      <c r="G58" s="1">
        <f t="shared" si="1"/>
        <v>4.072727272727273E-2</v>
      </c>
      <c r="H58" s="1">
        <f t="shared" si="2"/>
        <v>24.553571428571427</v>
      </c>
    </row>
    <row r="59" spans="1:8" x14ac:dyDescent="0.4">
      <c r="A59">
        <v>15</v>
      </c>
      <c r="B59">
        <v>24.939769999999999</v>
      </c>
      <c r="D59" s="1">
        <f>$J$5*(EXP($J$1*$J$3/$J$2/A59)-1)</f>
        <v>7.3181428991007031E+32</v>
      </c>
      <c r="E59" s="1">
        <f t="shared" si="3"/>
        <v>25</v>
      </c>
      <c r="F59" s="1">
        <f>$J$7*A59^(-2)</f>
        <v>2444.4444444444443</v>
      </c>
      <c r="G59" s="1">
        <f t="shared" si="1"/>
        <v>4.0409090909090908E-2</v>
      </c>
      <c r="H59" s="1">
        <f t="shared" si="2"/>
        <v>24.746906636670417</v>
      </c>
    </row>
    <row r="60" spans="1:8" x14ac:dyDescent="0.4">
      <c r="A60">
        <v>10</v>
      </c>
      <c r="B60">
        <v>25.092759999999998</v>
      </c>
      <c r="D60" s="1">
        <f>$J$5*(EXP($J$1*$J$3/$J$2/A60)-1)</f>
        <v>3.1301945624836603E+49</v>
      </c>
      <c r="E60" s="1">
        <f t="shared" si="3"/>
        <v>25</v>
      </c>
      <c r="F60" s="1">
        <f>$J$7*A60^(-2)</f>
        <v>5500</v>
      </c>
      <c r="G60" s="1">
        <f t="shared" si="1"/>
        <v>4.018181818181818E-2</v>
      </c>
      <c r="H60" s="1">
        <f t="shared" si="2"/>
        <v>24.886877828054299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Hall-STOH-muT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2022-03-02T01:41:35Z</dcterms:created>
  <dcterms:modified xsi:type="dcterms:W3CDTF">2022-03-03T23:48:14Z</dcterms:modified>
</cp:coreProperties>
</file>