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50617計算材料学特論\"/>
    </mc:Choice>
  </mc:AlternateContent>
  <xr:revisionPtr revIDLastSave="0" documentId="13_ncr:1_{1F85BCC0-7481-4867-9E0B-0F370369446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ban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3" i="1"/>
  <c r="O12" i="1"/>
  <c r="O11" i="1"/>
  <c r="L22" i="1"/>
  <c r="M22" i="1" s="1"/>
  <c r="J22" i="1"/>
  <c r="K22" i="1" s="1"/>
  <c r="D4" i="1"/>
  <c r="C4" i="1"/>
  <c r="M10" i="1"/>
  <c r="K10" i="1"/>
  <c r="L10" i="1"/>
  <c r="J10" i="1"/>
  <c r="H8" i="1"/>
  <c r="I8" i="1" s="1"/>
  <c r="C6" i="1"/>
  <c r="F40" i="1"/>
  <c r="G40" i="1" s="1"/>
  <c r="F39" i="1"/>
  <c r="G39" i="1" s="1"/>
  <c r="H38" i="1"/>
  <c r="I38" i="1" s="1"/>
  <c r="F38" i="1"/>
  <c r="G38" i="1" s="1"/>
  <c r="H37" i="1"/>
  <c r="I37" i="1" s="1"/>
  <c r="F37" i="1"/>
  <c r="G37" i="1" s="1"/>
  <c r="H36" i="1"/>
  <c r="I36" i="1" s="1"/>
  <c r="F36" i="1"/>
  <c r="G36" i="1" s="1"/>
  <c r="H35" i="1"/>
  <c r="I35" i="1" s="1"/>
  <c r="F35" i="1"/>
  <c r="G35" i="1" s="1"/>
  <c r="H34" i="1"/>
  <c r="I34" i="1" s="1"/>
  <c r="F34" i="1"/>
  <c r="G34" i="1" s="1"/>
  <c r="H33" i="1"/>
  <c r="I33" i="1" s="1"/>
  <c r="F33" i="1"/>
  <c r="G33" i="1" s="1"/>
  <c r="H32" i="1"/>
  <c r="I32" i="1" s="1"/>
  <c r="F32" i="1"/>
  <c r="G32" i="1" s="1"/>
  <c r="H31" i="1"/>
  <c r="I31" i="1" s="1"/>
  <c r="F31" i="1"/>
  <c r="G31" i="1" s="1"/>
  <c r="H30" i="1"/>
  <c r="I30" i="1" s="1"/>
  <c r="F30" i="1"/>
  <c r="G30" i="1" s="1"/>
  <c r="H29" i="1"/>
  <c r="I29" i="1" s="1"/>
  <c r="F29" i="1"/>
  <c r="G29" i="1" s="1"/>
  <c r="H28" i="1"/>
  <c r="I28" i="1" s="1"/>
  <c r="F28" i="1"/>
  <c r="G28" i="1" s="1"/>
  <c r="H27" i="1"/>
  <c r="I27" i="1" s="1"/>
  <c r="F27" i="1"/>
  <c r="G27" i="1" s="1"/>
  <c r="H26" i="1"/>
  <c r="I26" i="1" s="1"/>
  <c r="F26" i="1"/>
  <c r="G26" i="1" s="1"/>
  <c r="H25" i="1"/>
  <c r="I25" i="1" s="1"/>
  <c r="F25" i="1"/>
  <c r="G25" i="1" s="1"/>
  <c r="H24" i="1"/>
  <c r="I24" i="1" s="1"/>
  <c r="F24" i="1"/>
  <c r="G24" i="1" s="1"/>
  <c r="H23" i="1"/>
  <c r="I23" i="1" s="1"/>
  <c r="F23" i="1"/>
  <c r="G23" i="1" s="1"/>
  <c r="H22" i="1"/>
  <c r="I22" i="1" s="1"/>
  <c r="F22" i="1"/>
  <c r="G22" i="1" s="1"/>
  <c r="H21" i="1"/>
  <c r="I21" i="1" s="1"/>
  <c r="F21" i="1"/>
  <c r="G21" i="1" s="1"/>
  <c r="H20" i="1"/>
  <c r="I20" i="1" s="1"/>
  <c r="F20" i="1"/>
  <c r="G20" i="1" s="1"/>
  <c r="H19" i="1"/>
  <c r="I19" i="1" s="1"/>
  <c r="F19" i="1"/>
  <c r="G19" i="1" s="1"/>
  <c r="H18" i="1"/>
  <c r="I18" i="1" s="1"/>
  <c r="F18" i="1"/>
  <c r="G18" i="1" s="1"/>
  <c r="H17" i="1"/>
  <c r="I17" i="1" s="1"/>
  <c r="F17" i="1"/>
  <c r="G17" i="1" s="1"/>
  <c r="H16" i="1"/>
  <c r="I16" i="1" s="1"/>
  <c r="F16" i="1"/>
  <c r="G16" i="1" s="1"/>
  <c r="H15" i="1"/>
  <c r="I15" i="1" s="1"/>
  <c r="F15" i="1"/>
  <c r="G15" i="1" s="1"/>
  <c r="H14" i="1"/>
  <c r="I14" i="1" s="1"/>
  <c r="F14" i="1"/>
  <c r="G14" i="1" s="1"/>
  <c r="H13" i="1"/>
  <c r="I13" i="1" s="1"/>
  <c r="F13" i="1"/>
  <c r="G13" i="1" s="1"/>
  <c r="H12" i="1"/>
  <c r="I12" i="1" s="1"/>
  <c r="F12" i="1"/>
  <c r="G12" i="1" s="1"/>
  <c r="H11" i="1"/>
  <c r="I11" i="1" s="1"/>
  <c r="F11" i="1"/>
  <c r="G11" i="1" s="1"/>
  <c r="H10" i="1"/>
  <c r="I10" i="1" s="1"/>
  <c r="F10" i="1"/>
  <c r="G10" i="1" s="1"/>
  <c r="H9" i="1"/>
  <c r="I9" i="1" s="1"/>
  <c r="F9" i="1"/>
  <c r="G9" i="1" s="1"/>
  <c r="F8" i="1"/>
  <c r="G8" i="1" s="1"/>
  <c r="H7" i="1"/>
  <c r="I7" i="1" s="1"/>
  <c r="F7" i="1"/>
  <c r="G7" i="1" s="1"/>
  <c r="F6" i="1"/>
  <c r="G6" i="1" s="1"/>
  <c r="F5" i="1"/>
  <c r="G5" i="1" s="1"/>
  <c r="H6" i="1"/>
  <c r="I6" i="1" s="1"/>
  <c r="F4" i="1"/>
  <c r="G4" i="1" s="1"/>
  <c r="D42" i="1" l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3" i="1"/>
  <c r="E3" i="1" s="1"/>
  <c r="E4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5" i="1"/>
  <c r="C3" i="1"/>
</calcChain>
</file>

<file path=xl/sharedStrings.xml><?xml version="1.0" encoding="utf-8"?>
<sst xmlns="http://schemas.openxmlformats.org/spreadsheetml/2006/main" count="25" uniqueCount="25">
  <si>
    <t>k</t>
  </si>
  <si>
    <t>ELCAO (eV)</t>
  </si>
  <si>
    <t>dE/dk</t>
    <phoneticPr fontId="18"/>
  </si>
  <si>
    <t>a=</t>
    <phoneticPr fontId="18"/>
  </si>
  <si>
    <t>A</t>
    <phoneticPr fontId="18"/>
  </si>
  <si>
    <t>hbar=</t>
    <phoneticPr fontId="18"/>
  </si>
  <si>
    <t>Js</t>
    <phoneticPr fontId="18"/>
  </si>
  <si>
    <t>e=</t>
    <phoneticPr fontId="18"/>
  </si>
  <si>
    <t>C</t>
    <phoneticPr fontId="18"/>
  </si>
  <si>
    <t>me=</t>
    <phoneticPr fontId="18"/>
  </si>
  <si>
    <t>kg</t>
    <phoneticPr fontId="18"/>
  </si>
  <si>
    <t>pi=</t>
    <phoneticPr fontId="18"/>
  </si>
  <si>
    <t>m*/me (h)</t>
    <phoneticPr fontId="18"/>
  </si>
  <si>
    <t>d2E/dk2 (h)</t>
    <phoneticPr fontId="18"/>
  </si>
  <si>
    <t>d2E/dk2 (2h)</t>
    <phoneticPr fontId="18"/>
  </si>
  <si>
    <t>m*/me (2h)</t>
    <phoneticPr fontId="18"/>
  </si>
  <si>
    <t>d2E/dk2 (4h)</t>
    <phoneticPr fontId="18"/>
  </si>
  <si>
    <t>m*/me (4h)</t>
    <phoneticPr fontId="18"/>
  </si>
  <si>
    <t>d2E/dk2 (6h)</t>
    <phoneticPr fontId="18"/>
  </si>
  <si>
    <t>m*/me (6h)</t>
    <phoneticPr fontId="18"/>
  </si>
  <si>
    <t>d2E/dk2 (8h)</t>
    <phoneticPr fontId="18"/>
  </si>
  <si>
    <t>m*/me (8h)</t>
    <phoneticPr fontId="18"/>
  </si>
  <si>
    <t>h</t>
    <phoneticPr fontId="18"/>
  </si>
  <si>
    <t>m*/me</t>
    <phoneticPr fontId="18"/>
  </si>
  <si>
    <t>convergence check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</si>
</sst>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11" fontId="0" fillId="33" borderId="0" xfId="42" applyNumberFormat="1" applyFont="1" applyFill="1">
      <alignment vertical="center"/>
    </xf>
    <xf numFmtId="0" fontId="0" fillId="34" borderId="0" xfId="42" applyNumberFormat="1" applyFont="1" applyFill="1">
      <alignment vertical="center"/>
    </xf>
    <xf numFmtId="0" fontId="0" fillId="34" borderId="0" xfId="0" applyFill="1">
      <alignment vertical="center"/>
    </xf>
    <xf numFmtId="11" fontId="0" fillId="0" borderId="0" xfId="42" applyNumberFormat="1" applyFont="1" applyFill="1">
      <alignment vertical="center"/>
    </xf>
    <xf numFmtId="0" fontId="19" fillId="0" borderId="0" xfId="0" applyFont="1">
      <alignment vertical="center"/>
    </xf>
    <xf numFmtId="0" fontId="0" fillId="34" borderId="0" xfId="0" applyNumberFormat="1" applyFill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通貨" xfId="42" builtinId="7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419346436657249E-2"/>
          <c:y val="2.5428306698144072E-2"/>
          <c:w val="0.90342366579177602"/>
          <c:h val="0.96197778286513225"/>
        </c:manualLayout>
      </c:layout>
      <c:scatterChart>
        <c:scatterStyle val="lineMarker"/>
        <c:varyColors val="0"/>
        <c:ser>
          <c:idx val="0"/>
          <c:order val="0"/>
          <c:tx>
            <c:strRef>
              <c:f>band!$E$1</c:f>
              <c:strCache>
                <c:ptCount val="1"/>
                <c:pt idx="0">
                  <c:v>m*/me (h)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band!$E$2:$E$102</c:f>
              <c:numCache>
                <c:formatCode>0.00E+00</c:formatCode>
                <c:ptCount val="101"/>
                <c:pt idx="1">
                  <c:v>-0.12079806396612908</c:v>
                </c:pt>
                <c:pt idx="2">
                  <c:v>-0.12545084051429581</c:v>
                </c:pt>
                <c:pt idx="3">
                  <c:v>-0.13390568543198453</c:v>
                </c:pt>
                <c:pt idx="4">
                  <c:v>-0.14747630788398178</c:v>
                </c:pt>
                <c:pt idx="5">
                  <c:v>-0.16873100714096562</c:v>
                </c:pt>
                <c:pt idx="6">
                  <c:v>-0.20298372386935734</c:v>
                </c:pt>
                <c:pt idx="7">
                  <c:v>-0.26280470497575653</c:v>
                </c:pt>
                <c:pt idx="8">
                  <c:v>-0.38609798657546512</c:v>
                </c:pt>
                <c:pt idx="9">
                  <c:v>-0.76268895933578529</c:v>
                </c:pt>
                <c:pt idx="10">
                  <c:v>1102567070424.0806</c:v>
                </c:pt>
                <c:pt idx="11">
                  <c:v>0.76268895933638736</c:v>
                </c:pt>
                <c:pt idx="12">
                  <c:v>0.3860979865754598</c:v>
                </c:pt>
                <c:pt idx="13">
                  <c:v>0.26280470497575686</c:v>
                </c:pt>
                <c:pt idx="14">
                  <c:v>0.20298372386934918</c:v>
                </c:pt>
                <c:pt idx="15">
                  <c:v>0.16873100714093511</c:v>
                </c:pt>
                <c:pt idx="16">
                  <c:v>0.14747630788400545</c:v>
                </c:pt>
                <c:pt idx="17">
                  <c:v>0.13390568543198406</c:v>
                </c:pt>
                <c:pt idx="18">
                  <c:v>0.12545084051428645</c:v>
                </c:pt>
                <c:pt idx="19">
                  <c:v>0.12079806396613357</c:v>
                </c:pt>
                <c:pt idx="20">
                  <c:v>0.11931083934581536</c:v>
                </c:pt>
                <c:pt idx="21">
                  <c:v>0.12079806396613506</c:v>
                </c:pt>
                <c:pt idx="22">
                  <c:v>0.12545084051428324</c:v>
                </c:pt>
                <c:pt idx="23">
                  <c:v>0.13390568543198869</c:v>
                </c:pt>
                <c:pt idx="24">
                  <c:v>0.14747630788400498</c:v>
                </c:pt>
                <c:pt idx="25">
                  <c:v>0.16873100714093864</c:v>
                </c:pt>
                <c:pt idx="26">
                  <c:v>0.20298372386934918</c:v>
                </c:pt>
                <c:pt idx="27">
                  <c:v>0.26280470497569686</c:v>
                </c:pt>
                <c:pt idx="28">
                  <c:v>0.38609798657573446</c:v>
                </c:pt>
                <c:pt idx="29">
                  <c:v>0.76268895933585124</c:v>
                </c:pt>
                <c:pt idx="30">
                  <c:v>1102567070424.0366</c:v>
                </c:pt>
                <c:pt idx="31">
                  <c:v>-0.76268895933580727</c:v>
                </c:pt>
                <c:pt idx="32">
                  <c:v>-0.38609798657548056</c:v>
                </c:pt>
                <c:pt idx="33">
                  <c:v>-0.26280470497575653</c:v>
                </c:pt>
                <c:pt idx="34">
                  <c:v>-0.20298372386934918</c:v>
                </c:pt>
                <c:pt idx="35">
                  <c:v>-0.16873100714096562</c:v>
                </c:pt>
                <c:pt idx="36">
                  <c:v>-0.14747630788398178</c:v>
                </c:pt>
                <c:pt idx="37">
                  <c:v>-0.13390568543198453</c:v>
                </c:pt>
                <c:pt idx="38">
                  <c:v>-0.12545084051429461</c:v>
                </c:pt>
                <c:pt idx="39">
                  <c:v>-0.12079806396613016</c:v>
                </c:pt>
                <c:pt idx="40">
                  <c:v>-0.13175844362358258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3-4441-91ED-6FC79CBF46FF}"/>
            </c:ext>
          </c:extLst>
        </c:ser>
        <c:ser>
          <c:idx val="1"/>
          <c:order val="1"/>
          <c:tx>
            <c:strRef>
              <c:f>band!$G$1</c:f>
              <c:strCache>
                <c:ptCount val="1"/>
                <c:pt idx="0">
                  <c:v>m*/me (2h)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band!$G$2:$G$102</c:f>
              <c:numCache>
                <c:formatCode>General</c:formatCode>
                <c:ptCount val="101"/>
                <c:pt idx="2" formatCode="0.00E+00">
                  <c:v>-0.12622787783393383</c:v>
                </c:pt>
                <c:pt idx="3" formatCode="0.00E+00">
                  <c:v>-0.13473509171150508</c:v>
                </c:pt>
                <c:pt idx="4" formatCode="0.00E+00">
                  <c:v>-0.14838977003791809</c:v>
                </c:pt>
                <c:pt idx="5" formatCode="0.00E+00">
                  <c:v>-0.16977612002337208</c:v>
                </c:pt>
                <c:pt idx="6" formatCode="0.00E+00">
                  <c:v>-0.20424099666307494</c:v>
                </c:pt>
                <c:pt idx="7" formatCode="0.00E+00">
                  <c:v>-0.26443250645321525</c:v>
                </c:pt>
                <c:pt idx="8" formatCode="0.00E+00">
                  <c:v>-0.38848946154201514</c:v>
                </c:pt>
                <c:pt idx="9" formatCode="0.00E+00">
                  <c:v>-0.76741302321825655</c:v>
                </c:pt>
                <c:pt idx="10" formatCode="0.00E+00">
                  <c:v>4410268281696.2305</c:v>
                </c:pt>
                <c:pt idx="11" formatCode="0.00E+00">
                  <c:v>0.7674130232182681</c:v>
                </c:pt>
                <c:pt idx="12" formatCode="0.00E+00">
                  <c:v>0.38848946154205732</c:v>
                </c:pt>
                <c:pt idx="13" formatCode="0.00E+00">
                  <c:v>0.26443250645320948</c:v>
                </c:pt>
                <c:pt idx="14" formatCode="0.00E+00">
                  <c:v>0.20424099666306209</c:v>
                </c:pt>
                <c:pt idx="15" formatCode="0.00E+00">
                  <c:v>0.16977612002336442</c:v>
                </c:pt>
                <c:pt idx="16" formatCode="0.00E+00">
                  <c:v>0.14838977003792217</c:v>
                </c:pt>
                <c:pt idx="17" formatCode="0.00E+00">
                  <c:v>0.13473509171150763</c:v>
                </c:pt>
                <c:pt idx="18" formatCode="0.00E+00">
                  <c:v>0.12622787783393041</c:v>
                </c:pt>
                <c:pt idx="19" formatCode="0.00E+00">
                  <c:v>0.12154628218019863</c:v>
                </c:pt>
                <c:pt idx="20" formatCode="0.00E+00">
                  <c:v>0.12004984575206888</c:v>
                </c:pt>
                <c:pt idx="21" formatCode="0.00E+00">
                  <c:v>0.12154628218019836</c:v>
                </c:pt>
                <c:pt idx="22" formatCode="0.00E+00">
                  <c:v>0.12622787783393036</c:v>
                </c:pt>
                <c:pt idx="23" formatCode="0.00E+00">
                  <c:v>0.13473509171150877</c:v>
                </c:pt>
                <c:pt idx="24" formatCode="0.00E+00">
                  <c:v>0.14838977003792578</c:v>
                </c:pt>
                <c:pt idx="25" formatCode="0.00E+00">
                  <c:v>0.1697761200233629</c:v>
                </c:pt>
                <c:pt idx="26" formatCode="0.00E+00">
                  <c:v>0.20424099666305595</c:v>
                </c:pt>
                <c:pt idx="27" formatCode="0.00E+00">
                  <c:v>0.26443250645321476</c:v>
                </c:pt>
                <c:pt idx="28" formatCode="0.00E+00">
                  <c:v>0.38848946154211517</c:v>
                </c:pt>
                <c:pt idx="29" formatCode="0.00E+00">
                  <c:v>0.76741302321826255</c:v>
                </c:pt>
                <c:pt idx="30" formatCode="0.00E+00">
                  <c:v>2301009538276.2476</c:v>
                </c:pt>
                <c:pt idx="31" formatCode="0.00E+00">
                  <c:v>-0.76741302321825655</c:v>
                </c:pt>
                <c:pt idx="32" formatCode="0.00E+00">
                  <c:v>-0.38848946154201652</c:v>
                </c:pt>
                <c:pt idx="33" formatCode="0.00E+00">
                  <c:v>-0.26443250645321525</c:v>
                </c:pt>
                <c:pt idx="34" formatCode="0.00E+00">
                  <c:v>-0.20424099666307494</c:v>
                </c:pt>
                <c:pt idx="35" formatCode="0.00E+00">
                  <c:v>-0.16977612002336867</c:v>
                </c:pt>
                <c:pt idx="36" formatCode="0.00E+00">
                  <c:v>-0.14838977003791809</c:v>
                </c:pt>
                <c:pt idx="37" formatCode="0.00E+00">
                  <c:v>-0.13473509171150508</c:v>
                </c:pt>
                <c:pt idx="38" formatCode="0.00E+00">
                  <c:v>-0.12622787783393383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F3-4441-91ED-6FC79CBF46FF}"/>
            </c:ext>
          </c:extLst>
        </c:ser>
        <c:ser>
          <c:idx val="2"/>
          <c:order val="2"/>
          <c:tx>
            <c:strRef>
              <c:f>band!$I$1</c:f>
              <c:strCache>
                <c:ptCount val="1"/>
                <c:pt idx="0">
                  <c:v>m*/me (4h)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band!$I$2:$I$102</c:f>
              <c:numCache>
                <c:formatCode>General</c:formatCode>
                <c:ptCount val="101"/>
                <c:pt idx="4" formatCode="0.00E+00">
                  <c:v>-0.15211222104390654</c:v>
                </c:pt>
                <c:pt idx="5" formatCode="0.00E+00">
                  <c:v>-0.17403506111218114</c:v>
                </c:pt>
                <c:pt idx="6" formatCode="0.00E+00">
                  <c:v>-0.20936451092754549</c:v>
                </c:pt>
                <c:pt idx="7" formatCode="0.00E+00">
                  <c:v>-0.27106596271781302</c:v>
                </c:pt>
                <c:pt idx="8" formatCode="0.00E+00">
                  <c:v>-0.39823496479717907</c:v>
                </c:pt>
                <c:pt idx="9" formatCode="0.00E+00">
                  <c:v>-0.78666406309499726</c:v>
                </c:pt>
                <c:pt idx="10" formatCode="0.00E+00">
                  <c:v>17641073126784.75</c:v>
                </c:pt>
                <c:pt idx="11" formatCode="0.00E+00">
                  <c:v>0.78666406309499526</c:v>
                </c:pt>
                <c:pt idx="12" formatCode="0.00E+00">
                  <c:v>0.39823496479716713</c:v>
                </c:pt>
                <c:pt idx="13" formatCode="0.00E+00">
                  <c:v>0.27106596271780753</c:v>
                </c:pt>
                <c:pt idx="14" formatCode="0.00E+00">
                  <c:v>0.20936451092754688</c:v>
                </c:pt>
                <c:pt idx="15" formatCode="0.00E+00">
                  <c:v>0.17403506111217795</c:v>
                </c:pt>
                <c:pt idx="16" formatCode="0.00E+00">
                  <c:v>0.15211222104390618</c:v>
                </c:pt>
                <c:pt idx="17" formatCode="0.00E+00">
                  <c:v>0.13811500649643096</c:v>
                </c:pt>
                <c:pt idx="18" formatCode="0.00E+00">
                  <c:v>0.12939438379122256</c:v>
                </c:pt>
                <c:pt idx="19" formatCode="0.00E+00">
                  <c:v>0.12459534735672614</c:v>
                </c:pt>
                <c:pt idx="20" formatCode="0.00E+00">
                  <c:v>0.12306137187663871</c:v>
                </c:pt>
                <c:pt idx="21" formatCode="0.00E+00">
                  <c:v>0.12459534735672621</c:v>
                </c:pt>
                <c:pt idx="22" formatCode="0.00E+00">
                  <c:v>0.12939438379122373</c:v>
                </c:pt>
                <c:pt idx="23" formatCode="0.00E+00">
                  <c:v>0.1381150064964313</c:v>
                </c:pt>
                <c:pt idx="24" formatCode="0.00E+00">
                  <c:v>0.15211222104390668</c:v>
                </c:pt>
                <c:pt idx="25" formatCode="0.00E+00">
                  <c:v>0.17403506111217951</c:v>
                </c:pt>
                <c:pt idx="26" formatCode="0.00E+00">
                  <c:v>0.20936451092754674</c:v>
                </c:pt>
                <c:pt idx="27" formatCode="0.00E+00">
                  <c:v>0.27106596271780642</c:v>
                </c:pt>
                <c:pt idx="28" formatCode="0.00E+00">
                  <c:v>0.39823496479718329</c:v>
                </c:pt>
                <c:pt idx="29" formatCode="0.00E+00">
                  <c:v>0.7866640630950017</c:v>
                </c:pt>
                <c:pt idx="30" formatCode="0.00E+00">
                  <c:v>18408076306209.984</c:v>
                </c:pt>
                <c:pt idx="31" formatCode="0.00E+00">
                  <c:v>-0.78666406309499881</c:v>
                </c:pt>
                <c:pt idx="32" formatCode="0.00E+00">
                  <c:v>-0.39823496479718407</c:v>
                </c:pt>
                <c:pt idx="33" formatCode="0.00E+00">
                  <c:v>-0.2710659627178103</c:v>
                </c:pt>
                <c:pt idx="34" formatCode="0.00E+00">
                  <c:v>-0.20936451092754557</c:v>
                </c:pt>
                <c:pt idx="35" formatCode="0.00E+00">
                  <c:v>-0.17403506111218101</c:v>
                </c:pt>
                <c:pt idx="36" formatCode="0.00E+00">
                  <c:v>-0.15211222104390654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3-4441-91ED-6FC79CBF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805280"/>
        <c:axId val="2095805696"/>
      </c:scatterChart>
      <c:valAx>
        <c:axId val="2095805280"/>
        <c:scaling>
          <c:orientation val="minMax"/>
          <c:max val="0.5"/>
          <c:min val="-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5805696"/>
        <c:crosses val="autoZero"/>
        <c:crossBetween val="midCat"/>
      </c:valAx>
      <c:valAx>
        <c:axId val="2095805696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580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211298643590175"/>
          <c:y val="0.30479491224300959"/>
          <c:w val="0.3153024413886038"/>
          <c:h val="0.1846641270940522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4712164869075"/>
          <c:y val="3.9223496150621193E-2"/>
          <c:w val="0.80720760823142301"/>
          <c:h val="0.92155300769875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band!$O$10</c:f>
              <c:strCache>
                <c:ptCount val="1"/>
                <c:pt idx="0">
                  <c:v>m*/me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band!$N$11:$N$18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band!$O$11:$O$18</c:f>
              <c:numCache>
                <c:formatCode>General</c:formatCode>
                <c:ptCount val="8"/>
                <c:pt idx="0">
                  <c:v>0.11931083934581536</c:v>
                </c:pt>
                <c:pt idx="1">
                  <c:v>0.12004984575206888</c:v>
                </c:pt>
                <c:pt idx="2">
                  <c:v>0.12306137187663871</c:v>
                </c:pt>
                <c:pt idx="3">
                  <c:v>0.12828487898143101</c:v>
                </c:pt>
                <c:pt idx="4">
                  <c:v>0.13605330658505918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DB-4305-A45F-2E0D7CC18B5D}"/>
            </c:ext>
          </c:extLst>
        </c:ser>
        <c:ser>
          <c:idx val="1"/>
          <c:order val="1"/>
          <c:tx>
            <c:strRef>
              <c:f>band!$O$10</c:f>
              <c:strCache>
                <c:ptCount val="1"/>
                <c:pt idx="0">
                  <c:v>m*/me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band!$N$11:$N$15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band!$O$11:$O$15</c:f>
              <c:numCache>
                <c:formatCode>General</c:formatCode>
                <c:ptCount val="5"/>
                <c:pt idx="0">
                  <c:v>0.11931083934581536</c:v>
                </c:pt>
                <c:pt idx="1">
                  <c:v>0.12004984575206888</c:v>
                </c:pt>
                <c:pt idx="2">
                  <c:v>0.12306137187663871</c:v>
                </c:pt>
                <c:pt idx="3">
                  <c:v>0.12828487898143101</c:v>
                </c:pt>
                <c:pt idx="4">
                  <c:v>0.13605330658505918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07-40D3-B4D6-2C1A838C7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709648"/>
        <c:axId val="650115824"/>
      </c:scatterChart>
      <c:valAx>
        <c:axId val="64970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0115824"/>
        <c:crosses val="autoZero"/>
        <c:crossBetween val="midCat"/>
      </c:valAx>
      <c:valAx>
        <c:axId val="65011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970964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276571</xdr:colOff>
      <xdr:row>13</xdr:row>
      <xdr:rowOff>94559</xdr:rowOff>
    </xdr:from>
    <xdr:to>
      <xdr:col>10</xdr:col>
      <xdr:colOff>461803</xdr:colOff>
      <xdr:row>40</xdr:row>
      <xdr:rowOff>156680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3199746-8B5E-4999-9C10-C1BE9F7DA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573405</xdr:colOff>
      <xdr:row>16</xdr:row>
      <xdr:rowOff>167640</xdr:rowOff>
    </xdr:from>
    <xdr:to>
      <xdr:col>15</xdr:col>
      <xdr:colOff>797242</xdr:colOff>
      <xdr:row>31</xdr:row>
      <xdr:rowOff>162877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4CCDCB-1305-D9FB-BD74-306D3C71FB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2"/>
  <sheetViews>
    <sheetView tabSelected="1" zoomScaleNormal="100" workbookViewId="0">
      <selection activeCell="Q14" sqref="Q14"/>
    </sheetView>
  </sheetViews>
  <sheetFormatPr defaultRowHeight="18" x14ac:dyDescent="0.45"/>
  <cols>
    <col min="4" max="4" width="11.59765625" customWidth="1"/>
    <col min="5" max="5" width="14.19921875" bestFit="1" customWidth="1"/>
    <col min="6" max="6" width="12" customWidth="1"/>
    <col min="7" max="16" width="13.3984375" customWidth="1"/>
    <col min="18" max="18" width="9.5" bestFit="1" customWidth="1"/>
  </cols>
  <sheetData>
    <row r="1" spans="1:19" x14ac:dyDescent="0.45">
      <c r="A1" t="s">
        <v>0</v>
      </c>
      <c r="B1" t="s">
        <v>1</v>
      </c>
      <c r="C1" t="s">
        <v>2</v>
      </c>
      <c r="D1" t="s">
        <v>13</v>
      </c>
      <c r="E1" s="2" t="s">
        <v>12</v>
      </c>
      <c r="F1" t="s">
        <v>14</v>
      </c>
      <c r="G1" s="2" t="s">
        <v>15</v>
      </c>
      <c r="H1" t="s">
        <v>16</v>
      </c>
      <c r="I1" s="2" t="s">
        <v>17</v>
      </c>
      <c r="J1" t="s">
        <v>18</v>
      </c>
      <c r="K1" s="2" t="s">
        <v>19</v>
      </c>
      <c r="L1" t="s">
        <v>20</v>
      </c>
      <c r="M1" s="2" t="s">
        <v>21</v>
      </c>
    </row>
    <row r="2" spans="1:19" x14ac:dyDescent="0.45">
      <c r="A2">
        <v>-0.5</v>
      </c>
      <c r="B2">
        <v>8</v>
      </c>
      <c r="E2" s="2"/>
      <c r="F2" s="1"/>
      <c r="G2" s="2"/>
      <c r="I2" s="2"/>
      <c r="Q2" t="s">
        <v>3</v>
      </c>
      <c r="R2">
        <v>4</v>
      </c>
      <c r="S2" t="s">
        <v>4</v>
      </c>
    </row>
    <row r="3" spans="1:19" x14ac:dyDescent="0.45">
      <c r="A3">
        <v>-0.47499999999999998</v>
      </c>
      <c r="B3">
        <v>7.9507533623805502</v>
      </c>
      <c r="C3">
        <f>(B4-B2)/(A4-A2)</f>
        <v>-3.9154786963877983</v>
      </c>
      <c r="D3">
        <f t="shared" ref="D3" si="0">(B4-2*B3+B2)/((A4-A2)/2)^2</f>
        <v>-155.64905532878592</v>
      </c>
      <c r="E3" s="3">
        <f>$R$3^2*(2*3.14159265/$R$2/0.0000000001)^2/D3/$R$4/$R$5</f>
        <v>-0.12079806396612908</v>
      </c>
      <c r="F3" s="1"/>
      <c r="G3" s="2"/>
      <c r="I3" s="2"/>
      <c r="Q3" t="s">
        <v>5</v>
      </c>
      <c r="R3" s="1">
        <v>1.05459E-34</v>
      </c>
      <c r="S3" t="s">
        <v>6</v>
      </c>
    </row>
    <row r="4" spans="1:19" x14ac:dyDescent="0.45">
      <c r="A4">
        <v>-0.45</v>
      </c>
      <c r="B4">
        <v>7.8042260651806101</v>
      </c>
      <c r="C4">
        <f>(B5-B3)/(A5-A3)</f>
        <v>-7.7345453125416004</v>
      </c>
      <c r="D4">
        <f>(B5-2*B4+B3)/((A5-A3)/2)^2</f>
        <v>-149.87627396351834</v>
      </c>
      <c r="E4" s="3">
        <f t="shared" ref="E4:I42" si="1">$R$3^2*(2*3.14159265/$R$2/0.0000000001)^2/D4/$R$4/$R$5</f>
        <v>-0.12545084051429581</v>
      </c>
      <c r="F4">
        <f>(B6-2*B4+B2)/((A6-A2)/2)^2</f>
        <v>-148.95366114457227</v>
      </c>
      <c r="G4" s="3">
        <f t="shared" si="1"/>
        <v>-0.12622787783393383</v>
      </c>
      <c r="I4" s="2"/>
      <c r="Q4" t="s">
        <v>7</v>
      </c>
      <c r="R4" s="1">
        <v>1.60218E-19</v>
      </c>
      <c r="S4" t="s">
        <v>8</v>
      </c>
    </row>
    <row r="5" spans="1:19" x14ac:dyDescent="0.45">
      <c r="A5">
        <v>-0.42499999999999999</v>
      </c>
      <c r="B5">
        <v>7.5640260967534703</v>
      </c>
      <c r="C5">
        <f t="shared" ref="C5:C42" si="2">(B6-B4)/(A6-A4)</f>
        <v>-11.363161753616408</v>
      </c>
      <c r="D5">
        <f t="shared" ref="D5:D42" si="3">(B6-2*B5+B4)/((A6-A4)/2)^2</f>
        <v>-140.41304132246501</v>
      </c>
      <c r="E5" s="3">
        <f t="shared" si="1"/>
        <v>-0.13390568543198453</v>
      </c>
      <c r="F5">
        <f t="shared" ref="F5:F6" si="4">(B7-2*B5+B3)/((A7-A3)/2)^2</f>
        <v>-139.54868255208027</v>
      </c>
      <c r="G5" s="3">
        <f t="shared" ref="G5" si="5">$R$3^2*(2*3.14159265/$R$2/0.0000000001)^2/F5/$R$4/$R$5</f>
        <v>-0.13473509171150508</v>
      </c>
      <c r="I5" s="2"/>
      <c r="Q5" t="s">
        <v>9</v>
      </c>
      <c r="R5" s="1">
        <v>9.1093896999999993E-31</v>
      </c>
      <c r="S5" t="s">
        <v>10</v>
      </c>
    </row>
    <row r="6" spans="1:19" x14ac:dyDescent="0.45">
      <c r="A6">
        <v>-0.4</v>
      </c>
      <c r="B6">
        <v>7.2360679774997898</v>
      </c>
      <c r="C6">
        <f>(B7-B5)/(A7-A5)</f>
        <v>-14.711979440145612</v>
      </c>
      <c r="D6">
        <f t="shared" si="3"/>
        <v>-127.49237359987126</v>
      </c>
      <c r="E6" s="3">
        <f t="shared" si="1"/>
        <v>-0.14747630788398178</v>
      </c>
      <c r="F6">
        <f t="shared" si="4"/>
        <v>-126.70755225963175</v>
      </c>
      <c r="G6" s="3">
        <f t="shared" ref="G6:G40" si="6">$R$3^2*(2*3.14159265/$R$2/0.0000000001)^2/F6/$R$4/$R$5</f>
        <v>-0.14838977003791809</v>
      </c>
      <c r="H6">
        <f>(B10-2*B6+B2)/((A10-A2)/2)^2</f>
        <v>-123.60679774997895</v>
      </c>
      <c r="I6" s="3">
        <f t="shared" si="1"/>
        <v>-0.15211222104390654</v>
      </c>
      <c r="Q6" t="s">
        <v>11</v>
      </c>
      <c r="R6" s="1">
        <v>3.1415926535000001</v>
      </c>
    </row>
    <row r="7" spans="1:19" x14ac:dyDescent="0.45">
      <c r="A7">
        <v>-0.375</v>
      </c>
      <c r="B7">
        <v>6.8284271247461898</v>
      </c>
      <c r="C7">
        <f t="shared" si="2"/>
        <v>-17.698539366597984</v>
      </c>
      <c r="D7">
        <f t="shared" si="3"/>
        <v>-111.43242051631981</v>
      </c>
      <c r="E7" s="3">
        <f t="shared" si="1"/>
        <v>-0.16873100714096562</v>
      </c>
      <c r="F7">
        <f t="shared" ref="F7:F40" si="7">(B9-2*B7+B5)/((A9-A5)/2)^2</f>
        <v>-110.74646151228964</v>
      </c>
      <c r="G7" s="3">
        <f t="shared" si="6"/>
        <v>-0.16977612002337208</v>
      </c>
      <c r="H7">
        <f t="shared" ref="H7:H38" si="8">(B11-2*B7+B3)/((A11-A3)/2)^2</f>
        <v>-108.0363026950909</v>
      </c>
      <c r="I7" s="3">
        <f t="shared" ref="I7" si="9">$R$3^2*(2*3.14159265/$R$2/0.0000000001)^2/H7/$R$4/$R$5</f>
        <v>-0.17403506111218114</v>
      </c>
    </row>
    <row r="8" spans="1:19" x14ac:dyDescent="0.45">
      <c r="A8">
        <v>-0.35</v>
      </c>
      <c r="B8">
        <v>6.3511410091698899</v>
      </c>
      <c r="C8">
        <f t="shared" si="2"/>
        <v>-20.249302515759798</v>
      </c>
      <c r="D8">
        <f t="shared" si="3"/>
        <v>-92.628631416652382</v>
      </c>
      <c r="E8" s="3">
        <f t="shared" si="1"/>
        <v>-0.20298372386935734</v>
      </c>
      <c r="F8">
        <f t="shared" si="7"/>
        <v>-92.058425336079992</v>
      </c>
      <c r="G8" s="3">
        <f t="shared" si="6"/>
        <v>-0.20424099666307494</v>
      </c>
      <c r="H8">
        <f>($B12-2*$B8+$B4)/(($A12-$A4)/2)^2</f>
        <v>-89.805595315918012</v>
      </c>
      <c r="I8" s="3">
        <f t="shared" ref="I8" si="10">$R$3^2*(2*3.14159265/$R$2/0.0000000001)^2/H8/$R$4/$R$5</f>
        <v>-0.20936451092754549</v>
      </c>
    </row>
    <row r="9" spans="1:19" ht="22.2" x14ac:dyDescent="0.45">
      <c r="A9">
        <v>-0.32499999999999901</v>
      </c>
      <c r="B9">
        <v>5.8159619989581799</v>
      </c>
      <c r="C9">
        <f t="shared" si="2"/>
        <v>-22.301460633402005</v>
      </c>
      <c r="D9">
        <f t="shared" si="3"/>
        <v>-71.54401799468819</v>
      </c>
      <c r="E9" s="3">
        <f t="shared" si="1"/>
        <v>-0.26280470497575653</v>
      </c>
      <c r="F9">
        <f t="shared" si="7"/>
        <v>-71.1036052036999</v>
      </c>
      <c r="G9" s="3">
        <f t="shared" si="6"/>
        <v>-0.26443250645321525</v>
      </c>
      <c r="H9">
        <f t="shared" si="8"/>
        <v>-69.363576132381269</v>
      </c>
      <c r="I9" s="3">
        <f t="shared" ref="I9" si="11">$R$3^2*(2*3.14159265/$R$2/0.0000000001)^2/H9/$R$4/$R$5</f>
        <v>-0.27106596271781302</v>
      </c>
      <c r="N9" s="7" t="s">
        <v>24</v>
      </c>
    </row>
    <row r="10" spans="1:19" x14ac:dyDescent="0.45">
      <c r="A10">
        <v>-0.3</v>
      </c>
      <c r="B10">
        <v>5.2360679774997898</v>
      </c>
      <c r="C10">
        <f t="shared" si="2"/>
        <v>-23.804482775945672</v>
      </c>
      <c r="D10">
        <f t="shared" si="3"/>
        <v>-48.69775340876911</v>
      </c>
      <c r="E10" s="3">
        <f t="shared" si="1"/>
        <v>-0.38609798657546512</v>
      </c>
      <c r="F10">
        <f t="shared" si="7"/>
        <v>-48.397978331880175</v>
      </c>
      <c r="G10" s="3">
        <f t="shared" si="6"/>
        <v>-0.38848946154201514</v>
      </c>
      <c r="H10">
        <f t="shared" si="8"/>
        <v>-47.213595499958551</v>
      </c>
      <c r="I10" s="3">
        <f t="shared" ref="I10:M10" si="12">$R$3^2*(2*3.14159265/$R$2/0.0000000001)^2/H10/$R$4/$R$5</f>
        <v>-0.39823496479717907</v>
      </c>
      <c r="J10">
        <f>($B16-2*$B10+$B4)/(($A16-$A4)/2)^2</f>
        <v>-45.291151066171686</v>
      </c>
      <c r="K10" s="3">
        <f t="shared" si="12"/>
        <v>-0.41513858886924337</v>
      </c>
      <c r="L10">
        <f>($B18-2*$B10+$B2)/(($A18-$A2)/2)^2</f>
        <v>-42.705098312484203</v>
      </c>
      <c r="M10" s="3">
        <f t="shared" si="12"/>
        <v>-0.44027774867287273</v>
      </c>
      <c r="N10" s="4" t="s">
        <v>22</v>
      </c>
      <c r="O10" s="5" t="s">
        <v>23</v>
      </c>
    </row>
    <row r="11" spans="1:19" x14ac:dyDescent="0.45">
      <c r="A11">
        <v>-0.27500000000000002</v>
      </c>
      <c r="B11">
        <v>4.6257378601609203</v>
      </c>
      <c r="C11">
        <f t="shared" si="2"/>
        <v>-24.721359549996006</v>
      </c>
      <c r="D11">
        <f t="shared" si="3"/>
        <v>-24.652388515298195</v>
      </c>
      <c r="E11" s="3">
        <f t="shared" si="1"/>
        <v>-0.76268895933578529</v>
      </c>
      <c r="F11">
        <f t="shared" si="7"/>
        <v>-24.500632609836256</v>
      </c>
      <c r="G11" s="3">
        <f t="shared" si="6"/>
        <v>-0.76741302321825655</v>
      </c>
      <c r="H11">
        <f t="shared" si="8"/>
        <v>-23.901059453384118</v>
      </c>
      <c r="I11" s="3">
        <f t="shared" ref="I11" si="13">$R$3^2*(2*3.14159265/$R$2/0.0000000001)^2/H11/$R$4/$R$5</f>
        <v>-0.78666406309499726</v>
      </c>
      <c r="N11" s="4">
        <v>1</v>
      </c>
      <c r="O11" s="8">
        <f>E22</f>
        <v>0.11931083934581536</v>
      </c>
    </row>
    <row r="12" spans="1:19" x14ac:dyDescent="0.45">
      <c r="A12">
        <v>-0.25</v>
      </c>
      <c r="B12">
        <v>3.9999999999999898</v>
      </c>
      <c r="C12">
        <f t="shared" si="2"/>
        <v>-25.029514406436498</v>
      </c>
      <c r="D12">
        <f t="shared" si="3"/>
        <v>1.7053025658241713E-11</v>
      </c>
      <c r="E12" s="3">
        <f t="shared" si="1"/>
        <v>1102567070424.0806</v>
      </c>
      <c r="F12">
        <f t="shared" si="7"/>
        <v>4.2632564145605171E-12</v>
      </c>
      <c r="G12" s="3">
        <f t="shared" si="6"/>
        <v>4410268281696.2305</v>
      </c>
      <c r="H12">
        <f t="shared" si="8"/>
        <v>1.0658141036401398E-12</v>
      </c>
      <c r="I12" s="3">
        <f t="shared" ref="I12" si="14">$R$3^2*(2*3.14159265/$R$2/0.0000000001)^2/H12/$R$4/$R$5</f>
        <v>17641073126784.75</v>
      </c>
      <c r="N12" s="4">
        <v>2</v>
      </c>
      <c r="O12" s="8">
        <f>G22</f>
        <v>0.12004984575206888</v>
      </c>
    </row>
    <row r="13" spans="1:19" x14ac:dyDescent="0.45">
      <c r="A13">
        <v>-0.22499999999999901</v>
      </c>
      <c r="B13">
        <v>3.37426213983907</v>
      </c>
      <c r="C13">
        <f t="shared" si="2"/>
        <v>-24.721359549995306</v>
      </c>
      <c r="D13">
        <f t="shared" si="3"/>
        <v>24.652388515278734</v>
      </c>
      <c r="E13" s="3">
        <f t="shared" si="1"/>
        <v>0.76268895933638736</v>
      </c>
      <c r="F13">
        <f t="shared" si="7"/>
        <v>24.500632609835886</v>
      </c>
      <c r="G13" s="3">
        <f t="shared" si="6"/>
        <v>0.7674130232182681</v>
      </c>
      <c r="H13">
        <f t="shared" si="8"/>
        <v>23.901059453384178</v>
      </c>
      <c r="I13" s="3">
        <f t="shared" ref="I13" si="15">$R$3^2*(2*3.14159265/$R$2/0.0000000001)^2/H13/$R$4/$R$5</f>
        <v>0.78666406309499526</v>
      </c>
      <c r="N13" s="4">
        <v>4</v>
      </c>
      <c r="O13" s="8">
        <f>I22</f>
        <v>0.12306137187663871</v>
      </c>
    </row>
    <row r="14" spans="1:19" x14ac:dyDescent="0.45">
      <c r="A14">
        <v>-0.19999999999999901</v>
      </c>
      <c r="B14">
        <v>2.7639320225002</v>
      </c>
      <c r="C14">
        <f t="shared" si="2"/>
        <v>-23.804482775945669</v>
      </c>
      <c r="D14">
        <f t="shared" si="3"/>
        <v>48.697753408769771</v>
      </c>
      <c r="E14" s="3">
        <f t="shared" si="1"/>
        <v>0.3860979865754598</v>
      </c>
      <c r="F14">
        <f t="shared" si="7"/>
        <v>48.397978331874917</v>
      </c>
      <c r="G14" s="3">
        <f t="shared" si="6"/>
        <v>0.38848946154205732</v>
      </c>
      <c r="H14">
        <f t="shared" si="8"/>
        <v>47.213595499959965</v>
      </c>
      <c r="I14" s="3">
        <f t="shared" ref="I14" si="16">$R$3^2*(2*3.14159265/$R$2/0.0000000001)^2/H14/$R$4/$R$5</f>
        <v>0.39823496479716713</v>
      </c>
      <c r="N14" s="4">
        <v>6</v>
      </c>
      <c r="O14" s="8">
        <f>K22</f>
        <v>0.12828487898143101</v>
      </c>
    </row>
    <row r="15" spans="1:19" x14ac:dyDescent="0.45">
      <c r="A15">
        <v>-0.17499999999999999</v>
      </c>
      <c r="B15">
        <v>2.1840380010418099</v>
      </c>
      <c r="C15">
        <f t="shared" si="2"/>
        <v>-22.301460633401994</v>
      </c>
      <c r="D15">
        <f t="shared" si="3"/>
        <v>71.54401799468809</v>
      </c>
      <c r="E15" s="3">
        <f t="shared" si="1"/>
        <v>0.26280470497575686</v>
      </c>
      <c r="F15">
        <f t="shared" si="7"/>
        <v>71.103605203701463</v>
      </c>
      <c r="G15" s="3">
        <f t="shared" si="6"/>
        <v>0.26443250645320948</v>
      </c>
      <c r="H15">
        <f t="shared" si="8"/>
        <v>69.363576132382661</v>
      </c>
      <c r="I15" s="3">
        <f t="shared" ref="I15" si="17">$R$3^2*(2*3.14159265/$R$2/0.0000000001)^2/H15/$R$4/$R$5</f>
        <v>0.27106596271780753</v>
      </c>
      <c r="N15" s="4">
        <v>8</v>
      </c>
      <c r="O15" s="8">
        <f>M22</f>
        <v>0.13605330658505918</v>
      </c>
    </row>
    <row r="16" spans="1:19" x14ac:dyDescent="0.45">
      <c r="A16">
        <v>-0.149999999999999</v>
      </c>
      <c r="B16">
        <v>1.6488589908300999</v>
      </c>
      <c r="C16">
        <f t="shared" si="2"/>
        <v>-20.249302515760203</v>
      </c>
      <c r="D16">
        <f t="shared" si="3"/>
        <v>92.628631416656091</v>
      </c>
      <c r="E16" s="3">
        <f t="shared" si="1"/>
        <v>0.20298372386934918</v>
      </c>
      <c r="F16">
        <f t="shared" si="7"/>
        <v>92.058425336085776</v>
      </c>
      <c r="G16" s="3">
        <f t="shared" si="6"/>
        <v>0.20424099666306209</v>
      </c>
      <c r="H16">
        <f t="shared" si="8"/>
        <v>89.805595315917415</v>
      </c>
      <c r="I16" s="3">
        <f t="shared" ref="I16" si="18">$R$3^2*(2*3.14159265/$R$2/0.0000000001)^2/H16/$R$4/$R$5</f>
        <v>0.20936451092754688</v>
      </c>
    </row>
    <row r="17" spans="1:13" x14ac:dyDescent="0.45">
      <c r="A17">
        <v>-0.125</v>
      </c>
      <c r="B17">
        <v>1.1715728752537999</v>
      </c>
      <c r="C17">
        <f t="shared" si="2"/>
        <v>-17.698539366598116</v>
      </c>
      <c r="D17">
        <f t="shared" si="3"/>
        <v>111.43242051633999</v>
      </c>
      <c r="E17" s="3">
        <f t="shared" si="1"/>
        <v>0.16873100714093511</v>
      </c>
      <c r="F17">
        <f t="shared" si="7"/>
        <v>110.74646151229464</v>
      </c>
      <c r="G17" s="3">
        <f t="shared" si="6"/>
        <v>0.16977612002336442</v>
      </c>
      <c r="H17">
        <f t="shared" si="8"/>
        <v>108.03630269509287</v>
      </c>
      <c r="I17" s="3">
        <f t="shared" ref="I17" si="19">$R$3^2*(2*3.14159265/$R$2/0.0000000001)^2/H17/$R$4/$R$5</f>
        <v>0.17403506111217795</v>
      </c>
    </row>
    <row r="18" spans="1:13" x14ac:dyDescent="0.45">
      <c r="A18">
        <v>-9.9999999999999895E-2</v>
      </c>
      <c r="B18">
        <v>0.76393202250020997</v>
      </c>
      <c r="C18">
        <f t="shared" si="2"/>
        <v>-14.711979440145427</v>
      </c>
      <c r="D18">
        <f t="shared" si="3"/>
        <v>127.49237359985079</v>
      </c>
      <c r="E18" s="3">
        <f t="shared" si="1"/>
        <v>0.14747630788400545</v>
      </c>
      <c r="F18">
        <f t="shared" si="7"/>
        <v>126.70755225962829</v>
      </c>
      <c r="G18" s="3">
        <f t="shared" si="6"/>
        <v>0.14838977003792217</v>
      </c>
      <c r="H18">
        <f t="shared" si="8"/>
        <v>123.60679774997922</v>
      </c>
      <c r="I18" s="3">
        <f t="shared" ref="I18" si="20">$R$3^2*(2*3.14159265/$R$2/0.0000000001)^2/H18/$R$4/$R$5</f>
        <v>0.15211222104390618</v>
      </c>
    </row>
    <row r="19" spans="1:13" x14ac:dyDescent="0.45">
      <c r="A19">
        <v>-7.49999999999999E-2</v>
      </c>
      <c r="B19">
        <v>0.43597390324652702</v>
      </c>
      <c r="C19">
        <f t="shared" si="2"/>
        <v>-11.363161753616501</v>
      </c>
      <c r="D19">
        <f t="shared" si="3"/>
        <v>140.41304132246552</v>
      </c>
      <c r="E19" s="3">
        <f t="shared" si="1"/>
        <v>0.13390568543198406</v>
      </c>
      <c r="F19">
        <f t="shared" si="7"/>
        <v>139.54868255207762</v>
      </c>
      <c r="G19" s="3">
        <f t="shared" si="6"/>
        <v>0.13473509171150763</v>
      </c>
      <c r="H19">
        <f t="shared" si="8"/>
        <v>136.13368321682054</v>
      </c>
      <c r="I19" s="3">
        <f t="shared" ref="I19" si="21">$R$3^2*(2*3.14159265/$R$2/0.0000000001)^2/H19/$R$4/$R$5</f>
        <v>0.13811500649643096</v>
      </c>
    </row>
    <row r="20" spans="1:13" x14ac:dyDescent="0.45">
      <c r="A20">
        <v>-4.9999999999999899E-2</v>
      </c>
      <c r="B20">
        <v>0.19577393481938499</v>
      </c>
      <c r="C20">
        <f t="shared" si="2"/>
        <v>-7.7345453125415613</v>
      </c>
      <c r="D20">
        <f t="shared" si="3"/>
        <v>149.87627396352951</v>
      </c>
      <c r="E20" s="3">
        <f t="shared" si="1"/>
        <v>0.12545084051428645</v>
      </c>
      <c r="F20">
        <f t="shared" si="7"/>
        <v>148.9536611445763</v>
      </c>
      <c r="G20" s="3">
        <f t="shared" si="6"/>
        <v>0.12622787783393041</v>
      </c>
      <c r="H20">
        <f t="shared" si="8"/>
        <v>145.30850560107294</v>
      </c>
      <c r="I20" s="3">
        <f t="shared" ref="I20" si="22">$R$3^2*(2*3.14159265/$R$2/0.0000000001)^2/H20/$R$4/$R$5</f>
        <v>0.12939438379122256</v>
      </c>
    </row>
    <row r="21" spans="1:13" x14ac:dyDescent="0.45">
      <c r="A21">
        <v>-2.4999999999999901E-2</v>
      </c>
      <c r="B21">
        <v>4.9246637619448898E-2</v>
      </c>
      <c r="C21">
        <f t="shared" si="2"/>
        <v>-3.9154786963877077</v>
      </c>
      <c r="D21">
        <f t="shared" si="3"/>
        <v>155.64905532878012</v>
      </c>
      <c r="E21" s="3">
        <f t="shared" si="1"/>
        <v>0.12079806396613357</v>
      </c>
      <c r="F21">
        <f t="shared" si="7"/>
        <v>154.69090625083174</v>
      </c>
      <c r="G21" s="3">
        <f t="shared" si="6"/>
        <v>0.12154628218019863</v>
      </c>
      <c r="H21">
        <f t="shared" si="8"/>
        <v>150.90535032614309</v>
      </c>
      <c r="I21" s="3">
        <f t="shared" ref="I21" si="23">$R$3^2*(2*3.14159265/$R$2/0.0000000001)^2/H21/$R$4/$R$5</f>
        <v>0.12459534735672614</v>
      </c>
    </row>
    <row r="22" spans="1:13" x14ac:dyDescent="0.45">
      <c r="A22">
        <v>0</v>
      </c>
      <c r="B22">
        <v>0</v>
      </c>
      <c r="C22" s="2">
        <f t="shared" si="2"/>
        <v>8.0491169285324007E-15</v>
      </c>
      <c r="D22" s="2">
        <f t="shared" si="3"/>
        <v>157.5892403822377</v>
      </c>
      <c r="E22" s="3">
        <f t="shared" si="1"/>
        <v>0.11931083934581536</v>
      </c>
      <c r="F22" s="2">
        <f t="shared" si="7"/>
        <v>156.61914785550832</v>
      </c>
      <c r="G22" s="3">
        <f t="shared" si="6"/>
        <v>0.12004984575206888</v>
      </c>
      <c r="H22" s="2">
        <f t="shared" si="8"/>
        <v>152.78640450004224</v>
      </c>
      <c r="I22" s="3">
        <f t="shared" ref="I22" si="24">$R$3^2*(2*3.14159265/$R$2/0.0000000001)^2/H22/$R$4/$R$5</f>
        <v>0.12306137187663871</v>
      </c>
      <c r="J22">
        <f>($B28-2*$B22+$B16)/(($A28-$A16)/2)^2</f>
        <v>146.5652436293432</v>
      </c>
      <c r="K22" s="3">
        <f t="shared" ref="K22" si="25">$R$3^2*(2*3.14159265/$R$2/0.0000000001)^2/J22/$R$4/$R$5</f>
        <v>0.12828487898143101</v>
      </c>
      <c r="L22">
        <f>($B30-2*$B22+$B14)/(($A30-$A14)/2)^2</f>
        <v>138.19660112501091</v>
      </c>
      <c r="M22" s="3">
        <f t="shared" ref="M22" si="26">$R$3^2*(2*3.14159265/$R$2/0.0000000001)^2/L22/$R$4/$R$5</f>
        <v>0.13605330658505918</v>
      </c>
    </row>
    <row r="23" spans="1:13" x14ac:dyDescent="0.45">
      <c r="A23">
        <v>2.5000000000000001E-2</v>
      </c>
      <c r="B23">
        <v>4.92466376194493E-2</v>
      </c>
      <c r="C23">
        <f t="shared" si="2"/>
        <v>3.9154786963876997</v>
      </c>
      <c r="D23">
        <f t="shared" si="3"/>
        <v>155.64905532877819</v>
      </c>
      <c r="E23" s="3">
        <f t="shared" si="1"/>
        <v>0.12079806396613506</v>
      </c>
      <c r="F23">
        <f t="shared" si="7"/>
        <v>154.69090625083206</v>
      </c>
      <c r="G23" s="3">
        <f t="shared" si="6"/>
        <v>0.12154628218019836</v>
      </c>
      <c r="H23">
        <f t="shared" si="8"/>
        <v>150.90535032614301</v>
      </c>
      <c r="I23" s="3">
        <f t="shared" ref="I23" si="27">$R$3^2*(2*3.14159265/$R$2/0.0000000001)^2/H23/$R$4/$R$5</f>
        <v>0.12459534735672621</v>
      </c>
    </row>
    <row r="24" spans="1:13" x14ac:dyDescent="0.45">
      <c r="A24">
        <v>0.05</v>
      </c>
      <c r="B24">
        <v>0.19577393481938499</v>
      </c>
      <c r="C24">
        <f t="shared" si="2"/>
        <v>7.7345453125415951</v>
      </c>
      <c r="D24">
        <f t="shared" si="3"/>
        <v>149.87627396353338</v>
      </c>
      <c r="E24" s="3">
        <f t="shared" si="1"/>
        <v>0.12545084051428324</v>
      </c>
      <c r="F24">
        <f t="shared" si="7"/>
        <v>148.95366114457636</v>
      </c>
      <c r="G24" s="3">
        <f t="shared" si="6"/>
        <v>0.12622787783393036</v>
      </c>
      <c r="H24">
        <f t="shared" si="8"/>
        <v>145.30850560107163</v>
      </c>
      <c r="I24" s="3">
        <f t="shared" ref="I24" si="28">$R$3^2*(2*3.14159265/$R$2/0.0000000001)^2/H24/$R$4/$R$5</f>
        <v>0.12939438379122373</v>
      </c>
    </row>
    <row r="25" spans="1:13" x14ac:dyDescent="0.45">
      <c r="A25">
        <v>7.4999999999999997E-2</v>
      </c>
      <c r="B25">
        <v>0.43597390324652902</v>
      </c>
      <c r="C25">
        <f t="shared" si="2"/>
        <v>11.363161753616518</v>
      </c>
      <c r="D25">
        <f t="shared" si="3"/>
        <v>140.41304132246066</v>
      </c>
      <c r="E25" s="3">
        <f t="shared" si="1"/>
        <v>0.13390568543198869</v>
      </c>
      <c r="F25">
        <f t="shared" si="7"/>
        <v>139.54868255207646</v>
      </c>
      <c r="G25" s="3">
        <f t="shared" si="6"/>
        <v>0.13473509171150877</v>
      </c>
      <c r="H25">
        <f t="shared" si="8"/>
        <v>136.1336832168202</v>
      </c>
      <c r="I25" s="3">
        <f t="shared" ref="I25" si="29">$R$3^2*(2*3.14159265/$R$2/0.0000000001)^2/H25/$R$4/$R$5</f>
        <v>0.1381150064964313</v>
      </c>
    </row>
    <row r="26" spans="1:13" x14ac:dyDescent="0.45">
      <c r="A26">
        <v>0.1</v>
      </c>
      <c r="B26">
        <v>0.76393202250021097</v>
      </c>
      <c r="C26">
        <f t="shared" si="2"/>
        <v>14.711979440145416</v>
      </c>
      <c r="D26">
        <f t="shared" si="3"/>
        <v>127.49237359985119</v>
      </c>
      <c r="E26" s="3">
        <f t="shared" si="1"/>
        <v>0.14747630788400498</v>
      </c>
      <c r="F26">
        <f t="shared" si="7"/>
        <v>126.7075522596252</v>
      </c>
      <c r="G26" s="3">
        <f t="shared" si="6"/>
        <v>0.14838977003792578</v>
      </c>
      <c r="H26">
        <f t="shared" si="8"/>
        <v>123.6067977499788</v>
      </c>
      <c r="I26" s="3">
        <f t="shared" ref="I26" si="30">$R$3^2*(2*3.14159265/$R$2/0.0000000001)^2/H26/$R$4/$R$5</f>
        <v>0.15211222104390668</v>
      </c>
    </row>
    <row r="27" spans="1:13" x14ac:dyDescent="0.45">
      <c r="A27">
        <v>0.125</v>
      </c>
      <c r="B27">
        <v>1.1715728752537999</v>
      </c>
      <c r="C27">
        <f t="shared" si="2"/>
        <v>17.698539366597782</v>
      </c>
      <c r="D27">
        <f t="shared" si="3"/>
        <v>111.43242051633764</v>
      </c>
      <c r="E27" s="3">
        <f t="shared" si="1"/>
        <v>0.16873100714093864</v>
      </c>
      <c r="F27">
        <f t="shared" si="7"/>
        <v>110.74646151229562</v>
      </c>
      <c r="G27" s="3">
        <f t="shared" si="6"/>
        <v>0.1697761200233629</v>
      </c>
      <c r="H27">
        <f t="shared" si="8"/>
        <v>108.03630269509192</v>
      </c>
      <c r="I27" s="3">
        <f t="shared" ref="I27" si="31">$R$3^2*(2*3.14159265/$R$2/0.0000000001)^2/H27/$R$4/$R$5</f>
        <v>0.17403506111217951</v>
      </c>
    </row>
    <row r="28" spans="1:13" x14ac:dyDescent="0.45">
      <c r="A28">
        <v>0.15</v>
      </c>
      <c r="B28">
        <v>1.6488589908300999</v>
      </c>
      <c r="C28">
        <f t="shared" si="2"/>
        <v>20.249302515760203</v>
      </c>
      <c r="D28">
        <f t="shared" si="3"/>
        <v>92.628631416656091</v>
      </c>
      <c r="E28" s="3">
        <f t="shared" si="1"/>
        <v>0.20298372386934918</v>
      </c>
      <c r="F28">
        <f t="shared" si="7"/>
        <v>92.058425336088533</v>
      </c>
      <c r="G28" s="3">
        <f t="shared" si="6"/>
        <v>0.20424099666305595</v>
      </c>
      <c r="H28">
        <f t="shared" si="8"/>
        <v>89.805595315917486</v>
      </c>
      <c r="I28" s="3">
        <f t="shared" ref="I28" si="32">$R$3^2*(2*3.14159265/$R$2/0.0000000001)^2/H28/$R$4/$R$5</f>
        <v>0.20936451092754674</v>
      </c>
    </row>
    <row r="29" spans="1:13" x14ac:dyDescent="0.45">
      <c r="A29">
        <v>0.17499999999999999</v>
      </c>
      <c r="B29">
        <v>2.1840380010418099</v>
      </c>
      <c r="C29">
        <f t="shared" si="2"/>
        <v>22.301460633402197</v>
      </c>
      <c r="D29">
        <f t="shared" si="3"/>
        <v>71.544017994704433</v>
      </c>
      <c r="E29" s="3">
        <f t="shared" si="1"/>
        <v>0.26280470497569686</v>
      </c>
      <c r="F29">
        <f t="shared" si="7"/>
        <v>71.103605203700042</v>
      </c>
      <c r="G29" s="3">
        <f t="shared" si="6"/>
        <v>0.26443250645321476</v>
      </c>
      <c r="H29">
        <f t="shared" si="8"/>
        <v>69.363576132382946</v>
      </c>
      <c r="I29" s="3">
        <f t="shared" ref="I29" si="33">$R$3^2*(2*3.14159265/$R$2/0.0000000001)^2/H29/$R$4/$R$5</f>
        <v>0.27106596271780642</v>
      </c>
    </row>
    <row r="30" spans="1:13" x14ac:dyDescent="0.45">
      <c r="A30">
        <v>0.2</v>
      </c>
      <c r="B30">
        <v>2.7639320225002102</v>
      </c>
      <c r="C30">
        <f t="shared" si="2"/>
        <v>23.804482775945193</v>
      </c>
      <c r="D30">
        <f t="shared" si="3"/>
        <v>48.697753408735132</v>
      </c>
      <c r="E30" s="3">
        <f t="shared" si="1"/>
        <v>0.38609798657573446</v>
      </c>
      <c r="F30">
        <f t="shared" si="7"/>
        <v>48.397978331867712</v>
      </c>
      <c r="G30" s="3">
        <f t="shared" si="6"/>
        <v>0.38848946154211517</v>
      </c>
      <c r="H30">
        <f t="shared" si="8"/>
        <v>47.213595499958046</v>
      </c>
      <c r="I30" s="3">
        <f t="shared" ref="I30" si="34">$R$3^2*(2*3.14159265/$R$2/0.0000000001)^2/H30/$R$4/$R$5</f>
        <v>0.39823496479718329</v>
      </c>
    </row>
    <row r="31" spans="1:13" x14ac:dyDescent="0.45">
      <c r="A31">
        <v>0.22500000000000001</v>
      </c>
      <c r="B31">
        <v>3.37426213983907</v>
      </c>
      <c r="C31">
        <f t="shared" si="2"/>
        <v>24.721359549995597</v>
      </c>
      <c r="D31">
        <f t="shared" si="3"/>
        <v>24.652388515296064</v>
      </c>
      <c r="E31" s="3">
        <f t="shared" si="1"/>
        <v>0.76268895933585124</v>
      </c>
      <c r="F31">
        <f t="shared" si="7"/>
        <v>24.500632609836064</v>
      </c>
      <c r="G31" s="3">
        <f t="shared" si="6"/>
        <v>0.76741302321826255</v>
      </c>
      <c r="H31">
        <f t="shared" si="8"/>
        <v>23.901059453383983</v>
      </c>
      <c r="I31" s="3">
        <f t="shared" ref="I31" si="35">$R$3^2*(2*3.14159265/$R$2/0.0000000001)^2/H31/$R$4/$R$5</f>
        <v>0.7866640630950017</v>
      </c>
    </row>
    <row r="32" spans="1:13" x14ac:dyDescent="0.45">
      <c r="A32">
        <v>0.25</v>
      </c>
      <c r="B32">
        <v>3.9999999999999898</v>
      </c>
      <c r="C32">
        <f t="shared" si="2"/>
        <v>25.029514406436999</v>
      </c>
      <c r="D32">
        <f t="shared" si="3"/>
        <v>1.7053025658242392E-11</v>
      </c>
      <c r="E32" s="3">
        <f t="shared" si="1"/>
        <v>1102567070424.0366</v>
      </c>
      <c r="F32">
        <f t="shared" si="7"/>
        <v>8.171241461241157E-12</v>
      </c>
      <c r="G32" s="3">
        <f t="shared" si="6"/>
        <v>2301009538276.2476</v>
      </c>
      <c r="H32">
        <f t="shared" si="8"/>
        <v>1.0214051826551442E-12</v>
      </c>
      <c r="I32" s="3">
        <f t="shared" ref="I32" si="36">$R$3^2*(2*3.14159265/$R$2/0.0000000001)^2/H32/$R$4/$R$5</f>
        <v>18408076306209.984</v>
      </c>
    </row>
    <row r="33" spans="1:9" x14ac:dyDescent="0.45">
      <c r="A33">
        <v>0.27500000000000002</v>
      </c>
      <c r="B33">
        <v>4.6257378601609203</v>
      </c>
      <c r="C33">
        <f t="shared" si="2"/>
        <v>24.721359549996006</v>
      </c>
      <c r="D33">
        <f t="shared" si="3"/>
        <v>-24.652388515297485</v>
      </c>
      <c r="E33" s="3">
        <f t="shared" si="1"/>
        <v>-0.76268895933580727</v>
      </c>
      <c r="F33">
        <f t="shared" si="7"/>
        <v>-24.500632609836256</v>
      </c>
      <c r="G33" s="3">
        <f t="shared" si="6"/>
        <v>-0.76741302321825655</v>
      </c>
      <c r="H33">
        <f t="shared" si="8"/>
        <v>-23.901059453384072</v>
      </c>
      <c r="I33" s="3">
        <f t="shared" ref="I33" si="37">$R$3^2*(2*3.14159265/$R$2/0.0000000001)^2/H33/$R$4/$R$5</f>
        <v>-0.78666406309499881</v>
      </c>
    </row>
    <row r="34" spans="1:9" x14ac:dyDescent="0.45">
      <c r="A34">
        <v>0.3</v>
      </c>
      <c r="B34">
        <v>5.2360679774997898</v>
      </c>
      <c r="C34">
        <f t="shared" si="2"/>
        <v>23.804482775945196</v>
      </c>
      <c r="D34">
        <f t="shared" si="3"/>
        <v>-48.697753408767163</v>
      </c>
      <c r="E34" s="3">
        <f t="shared" si="1"/>
        <v>-0.38609798657548056</v>
      </c>
      <c r="F34">
        <f t="shared" si="7"/>
        <v>-48.397978331879997</v>
      </c>
      <c r="G34" s="3">
        <f t="shared" si="6"/>
        <v>-0.38848946154201652</v>
      </c>
      <c r="H34">
        <f t="shared" si="8"/>
        <v>-47.213595499957954</v>
      </c>
      <c r="I34" s="3">
        <f t="shared" ref="I34" si="38">$R$3^2*(2*3.14159265/$R$2/0.0000000001)^2/H34/$R$4/$R$5</f>
        <v>-0.39823496479718407</v>
      </c>
    </row>
    <row r="35" spans="1:9" x14ac:dyDescent="0.45">
      <c r="A35">
        <v>0.32500000000000001</v>
      </c>
      <c r="B35">
        <v>5.8159619989581799</v>
      </c>
      <c r="C35">
        <f t="shared" si="2"/>
        <v>22.301460633402005</v>
      </c>
      <c r="D35">
        <f t="shared" si="3"/>
        <v>-71.54401799468819</v>
      </c>
      <c r="E35" s="3">
        <f t="shared" si="1"/>
        <v>-0.26280470497575653</v>
      </c>
      <c r="F35">
        <f t="shared" si="7"/>
        <v>-71.1036052036999</v>
      </c>
      <c r="G35" s="3">
        <f t="shared" si="6"/>
        <v>-0.26443250645321525</v>
      </c>
      <c r="H35">
        <f t="shared" si="8"/>
        <v>-69.363576132381965</v>
      </c>
      <c r="I35" s="3">
        <f t="shared" ref="I35" si="39">$R$3^2*(2*3.14159265/$R$2/0.0000000001)^2/H35/$R$4/$R$5</f>
        <v>-0.2710659627178103</v>
      </c>
    </row>
    <row r="36" spans="1:9" x14ac:dyDescent="0.45">
      <c r="A36">
        <v>0.35</v>
      </c>
      <c r="B36">
        <v>6.3511410091698899</v>
      </c>
      <c r="C36">
        <f t="shared" si="2"/>
        <v>20.249302515760203</v>
      </c>
      <c r="D36">
        <f t="shared" si="3"/>
        <v>-92.628631416656091</v>
      </c>
      <c r="E36" s="3">
        <f t="shared" si="1"/>
        <v>-0.20298372386934918</v>
      </c>
      <c r="F36">
        <f t="shared" si="7"/>
        <v>-92.058425336079992</v>
      </c>
      <c r="G36" s="3">
        <f t="shared" si="6"/>
        <v>-0.20424099666307494</v>
      </c>
      <c r="H36">
        <f t="shared" si="8"/>
        <v>-89.805595315917969</v>
      </c>
      <c r="I36" s="3">
        <f t="shared" ref="I36" si="40">$R$3^2*(2*3.14159265/$R$2/0.0000000001)^2/H36/$R$4/$R$5</f>
        <v>-0.20936451092754557</v>
      </c>
    </row>
    <row r="37" spans="1:9" x14ac:dyDescent="0.45">
      <c r="A37">
        <v>0.375</v>
      </c>
      <c r="B37">
        <v>6.8284271247461898</v>
      </c>
      <c r="C37">
        <f t="shared" si="2"/>
        <v>17.698539366597984</v>
      </c>
      <c r="D37">
        <f t="shared" si="3"/>
        <v>-111.43242051631981</v>
      </c>
      <c r="E37" s="3">
        <f t="shared" si="1"/>
        <v>-0.16873100714096562</v>
      </c>
      <c r="F37">
        <f t="shared" si="7"/>
        <v>-110.74646151229187</v>
      </c>
      <c r="G37" s="3">
        <f t="shared" si="6"/>
        <v>-0.16977612002336867</v>
      </c>
      <c r="H37">
        <f t="shared" si="8"/>
        <v>-108.03630269509098</v>
      </c>
      <c r="I37" s="3">
        <f t="shared" ref="I37" si="41">$R$3^2*(2*3.14159265/$R$2/0.0000000001)^2/H37/$R$4/$R$5</f>
        <v>-0.17403506111218101</v>
      </c>
    </row>
    <row r="38" spans="1:9" x14ac:dyDescent="0.45">
      <c r="A38">
        <v>0.4</v>
      </c>
      <c r="B38">
        <v>7.2360679774997898</v>
      </c>
      <c r="C38">
        <f t="shared" si="2"/>
        <v>14.711979440145612</v>
      </c>
      <c r="D38">
        <f t="shared" si="3"/>
        <v>-127.49237359987126</v>
      </c>
      <c r="E38" s="3">
        <f t="shared" si="1"/>
        <v>-0.14747630788398178</v>
      </c>
      <c r="F38">
        <f t="shared" si="7"/>
        <v>-126.70755225963175</v>
      </c>
      <c r="G38" s="3">
        <f t="shared" si="6"/>
        <v>-0.14838977003791809</v>
      </c>
      <c r="H38">
        <f t="shared" si="8"/>
        <v>-123.60679774997895</v>
      </c>
      <c r="I38" s="3">
        <f t="shared" ref="I38" si="42">$R$3^2*(2*3.14159265/$R$2/0.0000000001)^2/H38/$R$4/$R$5</f>
        <v>-0.15211222104390654</v>
      </c>
    </row>
    <row r="39" spans="1:9" x14ac:dyDescent="0.45">
      <c r="A39">
        <v>0.42499999999999999</v>
      </c>
      <c r="B39">
        <v>7.5640260967534703</v>
      </c>
      <c r="C39">
        <f t="shared" si="2"/>
        <v>11.363161753616408</v>
      </c>
      <c r="D39">
        <f t="shared" si="3"/>
        <v>-140.41304132246501</v>
      </c>
      <c r="E39" s="3">
        <f t="shared" si="1"/>
        <v>-0.13390568543198453</v>
      </c>
      <c r="F39">
        <f t="shared" si="7"/>
        <v>-139.54868255208027</v>
      </c>
      <c r="G39" s="3">
        <f t="shared" si="6"/>
        <v>-0.13473509171150508</v>
      </c>
      <c r="I39" s="3"/>
    </row>
    <row r="40" spans="1:9" x14ac:dyDescent="0.45">
      <c r="A40">
        <v>0.45</v>
      </c>
      <c r="B40">
        <v>7.8042260651806101</v>
      </c>
      <c r="C40">
        <f t="shared" si="2"/>
        <v>7.7345453125416004</v>
      </c>
      <c r="D40">
        <f t="shared" si="3"/>
        <v>-149.87627396351976</v>
      </c>
      <c r="E40" s="3">
        <f t="shared" si="1"/>
        <v>-0.12545084051429461</v>
      </c>
      <c r="F40">
        <f t="shared" si="7"/>
        <v>-148.95366114457227</v>
      </c>
      <c r="G40" s="3">
        <f t="shared" si="6"/>
        <v>-0.12622787783393383</v>
      </c>
      <c r="I40" s="3"/>
    </row>
    <row r="41" spans="1:9" x14ac:dyDescent="0.45">
      <c r="A41">
        <v>0.47499999999999998</v>
      </c>
      <c r="B41">
        <v>7.9507533623805502</v>
      </c>
      <c r="C41">
        <f t="shared" si="2"/>
        <v>3.9154786963877983</v>
      </c>
      <c r="D41">
        <f t="shared" si="3"/>
        <v>-155.6490553287845</v>
      </c>
      <c r="E41" s="3">
        <f t="shared" si="1"/>
        <v>-0.12079806396613016</v>
      </c>
      <c r="G41" s="3"/>
      <c r="I41" s="3"/>
    </row>
    <row r="42" spans="1:9" x14ac:dyDescent="0.45">
      <c r="A42">
        <v>0.5</v>
      </c>
      <c r="B42">
        <v>8</v>
      </c>
      <c r="C42">
        <f t="shared" si="2"/>
        <v>16.738428131327474</v>
      </c>
      <c r="D42">
        <f t="shared" si="3"/>
        <v>-142.70132543148057</v>
      </c>
      <c r="E42" s="3">
        <f t="shared" si="1"/>
        <v>-0.13175844362358258</v>
      </c>
      <c r="F42" s="1"/>
      <c r="G42" s="2"/>
      <c r="I42" s="2"/>
    </row>
    <row r="43" spans="1:9" x14ac:dyDescent="0.45">
      <c r="E43" s="6"/>
      <c r="F43" s="1"/>
    </row>
    <row r="44" spans="1:9" x14ac:dyDescent="0.45">
      <c r="E44" s="6"/>
      <c r="F44" s="1"/>
    </row>
    <row r="45" spans="1:9" x14ac:dyDescent="0.45">
      <c r="E45" s="6"/>
      <c r="F45" s="1"/>
    </row>
    <row r="46" spans="1:9" x14ac:dyDescent="0.45">
      <c r="E46" s="6"/>
      <c r="F46" s="1"/>
    </row>
    <row r="47" spans="1:9" x14ac:dyDescent="0.45">
      <c r="E47" s="6"/>
      <c r="F47" s="1"/>
    </row>
    <row r="48" spans="1:9" x14ac:dyDescent="0.45">
      <c r="E48" s="6"/>
      <c r="F48" s="1"/>
    </row>
    <row r="49" spans="5:6" x14ac:dyDescent="0.45">
      <c r="E49" s="6"/>
      <c r="F49" s="1"/>
    </row>
    <row r="50" spans="5:6" x14ac:dyDescent="0.45">
      <c r="E50" s="6"/>
      <c r="F50" s="1"/>
    </row>
    <row r="51" spans="5:6" x14ac:dyDescent="0.45">
      <c r="E51" s="6"/>
      <c r="F51" s="1"/>
    </row>
    <row r="52" spans="5:6" x14ac:dyDescent="0.45">
      <c r="E52" s="6"/>
      <c r="F52" s="1"/>
    </row>
    <row r="53" spans="5:6" x14ac:dyDescent="0.45">
      <c r="E53" s="6"/>
      <c r="F53" s="1"/>
    </row>
    <row r="54" spans="5:6" x14ac:dyDescent="0.45">
      <c r="E54" s="6"/>
      <c r="F54" s="1"/>
    </row>
    <row r="55" spans="5:6" x14ac:dyDescent="0.45">
      <c r="E55" s="6"/>
      <c r="F55" s="1"/>
    </row>
    <row r="56" spans="5:6" x14ac:dyDescent="0.45">
      <c r="E56" s="6"/>
      <c r="F56" s="1"/>
    </row>
    <row r="57" spans="5:6" x14ac:dyDescent="0.45">
      <c r="E57" s="6"/>
      <c r="F57" s="1"/>
    </row>
    <row r="58" spans="5:6" x14ac:dyDescent="0.45">
      <c r="E58" s="6"/>
      <c r="F58" s="1"/>
    </row>
    <row r="59" spans="5:6" x14ac:dyDescent="0.45">
      <c r="E59" s="6"/>
      <c r="F59" s="1"/>
    </row>
    <row r="60" spans="5:6" x14ac:dyDescent="0.45">
      <c r="E60" s="6"/>
      <c r="F60" s="1"/>
    </row>
    <row r="61" spans="5:6" x14ac:dyDescent="0.45">
      <c r="E61" s="6"/>
      <c r="F61" s="1"/>
    </row>
    <row r="62" spans="5:6" x14ac:dyDescent="0.45">
      <c r="E62" s="6"/>
      <c r="F62" s="1"/>
    </row>
    <row r="63" spans="5:6" x14ac:dyDescent="0.45">
      <c r="E63" s="6"/>
      <c r="F63" s="1"/>
    </row>
    <row r="64" spans="5:6" x14ac:dyDescent="0.45">
      <c r="E64" s="6"/>
      <c r="F64" s="1"/>
    </row>
    <row r="65" spans="5:6" x14ac:dyDescent="0.45">
      <c r="E65" s="6"/>
      <c r="F65" s="1"/>
    </row>
    <row r="66" spans="5:6" x14ac:dyDescent="0.45">
      <c r="E66" s="6"/>
      <c r="F66" s="1"/>
    </row>
    <row r="67" spans="5:6" x14ac:dyDescent="0.45">
      <c r="E67" s="6"/>
      <c r="F67" s="1"/>
    </row>
    <row r="68" spans="5:6" x14ac:dyDescent="0.45">
      <c r="E68" s="6"/>
      <c r="F68" s="1"/>
    </row>
    <row r="69" spans="5:6" x14ac:dyDescent="0.45">
      <c r="E69" s="6"/>
      <c r="F69" s="1"/>
    </row>
    <row r="70" spans="5:6" x14ac:dyDescent="0.45">
      <c r="E70" s="6"/>
      <c r="F70" s="1"/>
    </row>
    <row r="71" spans="5:6" x14ac:dyDescent="0.45">
      <c r="E71" s="6"/>
      <c r="F71" s="1"/>
    </row>
    <row r="72" spans="5:6" x14ac:dyDescent="0.45">
      <c r="E72" s="6"/>
      <c r="F72" s="1"/>
    </row>
    <row r="73" spans="5:6" x14ac:dyDescent="0.45">
      <c r="E73" s="6"/>
      <c r="F73" s="1"/>
    </row>
    <row r="74" spans="5:6" x14ac:dyDescent="0.45">
      <c r="E74" s="6"/>
      <c r="F74" s="1"/>
    </row>
    <row r="75" spans="5:6" x14ac:dyDescent="0.45">
      <c r="E75" s="6"/>
      <c r="F75" s="1"/>
    </row>
    <row r="76" spans="5:6" x14ac:dyDescent="0.45">
      <c r="E76" s="6"/>
      <c r="F76" s="1"/>
    </row>
    <row r="77" spans="5:6" x14ac:dyDescent="0.45">
      <c r="E77" s="6"/>
      <c r="F77" s="1"/>
    </row>
    <row r="78" spans="5:6" x14ac:dyDescent="0.45">
      <c r="E78" s="6"/>
      <c r="F78" s="1"/>
    </row>
    <row r="79" spans="5:6" x14ac:dyDescent="0.45">
      <c r="E79" s="6"/>
      <c r="F79" s="1"/>
    </row>
    <row r="80" spans="5:6" x14ac:dyDescent="0.45">
      <c r="E80" s="6"/>
      <c r="F80" s="1"/>
    </row>
    <row r="81" spans="5:6" x14ac:dyDescent="0.45">
      <c r="E81" s="6"/>
      <c r="F81" s="1"/>
    </row>
    <row r="82" spans="5:6" x14ac:dyDescent="0.45">
      <c r="E82" s="6"/>
      <c r="F82" s="1"/>
    </row>
    <row r="83" spans="5:6" x14ac:dyDescent="0.45">
      <c r="E83" s="6"/>
      <c r="F83" s="1"/>
    </row>
    <row r="84" spans="5:6" x14ac:dyDescent="0.45">
      <c r="E84" s="6"/>
      <c r="F84" s="1"/>
    </row>
    <row r="85" spans="5:6" x14ac:dyDescent="0.45">
      <c r="E85" s="6"/>
      <c r="F85" s="1"/>
    </row>
    <row r="86" spans="5:6" x14ac:dyDescent="0.45">
      <c r="E86" s="6"/>
      <c r="F86" s="1"/>
    </row>
    <row r="87" spans="5:6" x14ac:dyDescent="0.45">
      <c r="E87" s="6"/>
      <c r="F87" s="1"/>
    </row>
    <row r="88" spans="5:6" x14ac:dyDescent="0.45">
      <c r="E88" s="6"/>
      <c r="F88" s="1"/>
    </row>
    <row r="89" spans="5:6" x14ac:dyDescent="0.45">
      <c r="E89" s="6"/>
      <c r="F89" s="1"/>
    </row>
    <row r="90" spans="5:6" x14ac:dyDescent="0.45">
      <c r="E90" s="6"/>
      <c r="F90" s="1"/>
    </row>
    <row r="91" spans="5:6" x14ac:dyDescent="0.45">
      <c r="E91" s="6"/>
      <c r="F91" s="1"/>
    </row>
    <row r="92" spans="5:6" x14ac:dyDescent="0.45">
      <c r="E92" s="6"/>
      <c r="F92" s="1"/>
    </row>
    <row r="93" spans="5:6" x14ac:dyDescent="0.45">
      <c r="E93" s="6"/>
      <c r="F93" s="1"/>
    </row>
    <row r="94" spans="5:6" x14ac:dyDescent="0.45">
      <c r="E94" s="6"/>
      <c r="F94" s="1"/>
    </row>
    <row r="95" spans="5:6" x14ac:dyDescent="0.45">
      <c r="E95" s="6"/>
      <c r="F95" s="1"/>
    </row>
    <row r="96" spans="5:6" x14ac:dyDescent="0.45">
      <c r="E96" s="6"/>
      <c r="F96" s="1"/>
    </row>
    <row r="97" spans="5:6" x14ac:dyDescent="0.45">
      <c r="E97" s="6"/>
      <c r="F97" s="1"/>
    </row>
    <row r="98" spans="5:6" x14ac:dyDescent="0.45">
      <c r="E98" s="6"/>
      <c r="F98" s="1"/>
    </row>
    <row r="99" spans="5:6" x14ac:dyDescent="0.45">
      <c r="E99" s="6"/>
      <c r="F99" s="1"/>
    </row>
    <row r="100" spans="5:6" x14ac:dyDescent="0.45">
      <c r="E100" s="6"/>
      <c r="F100" s="1"/>
    </row>
    <row r="101" spans="5:6" x14ac:dyDescent="0.45">
      <c r="E101" s="6"/>
      <c r="F101" s="1"/>
    </row>
    <row r="102" spans="5:6" x14ac:dyDescent="0.45">
      <c r="E102" s="6"/>
      <c r="F102" s="1"/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2021-06-13T12:54:25Z</dcterms:created>
  <dcterms:modified xsi:type="dcterms:W3CDTF">2025-06-16T17:13:39Z</dcterms:modified>
</cp:coreProperties>
</file>